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6.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D:\Documents\Dropbox\China_collaborators\Epidemiology\Corona\"/>
    </mc:Choice>
  </mc:AlternateContent>
  <xr:revisionPtr revIDLastSave="0" documentId="13_ncr:1_{E18C143F-6774-434A-BCC8-45B2FF3373ED}" xr6:coauthVersionLast="45" xr6:coauthVersionMax="45" xr10:uidLastSave="{00000000-0000-0000-0000-000000000000}"/>
  <bookViews>
    <workbookView xWindow="-108" yWindow="-108" windowWidth="23256" windowHeight="12276" tabRatio="679" firstSheet="1" activeTab="5" xr2:uid="{00000000-000D-0000-FFFF-FFFF00000000}"/>
  </bookViews>
  <sheets>
    <sheet name=" Hubei" sheetId="3" r:id="rId1"/>
    <sheet name="Hubei Non wuhan" sheetId="4" r:id="rId2"/>
    <sheet name="Non Hubei" sheetId="5" r:id="rId3"/>
    <sheet name="Zhejiang" sheetId="7" r:id="rId4"/>
    <sheet name="Fujian" sheetId="6" r:id="rId5"/>
    <sheet name="China" sheetId="10" r:id="rId6"/>
    <sheet name="Testing new data" sheetId="8" r:id="rId7"/>
    <sheet name="Activate Solver" sheetId="9" r:id="rId8"/>
  </sheets>
  <definedNames>
    <definedName name="solver_adj" localSheetId="0" hidden="1">' Hubei'!$C$2,' Hubei'!$D$2,' Hubei'!$F$2,' Hubei'!$G$2</definedName>
    <definedName name="solver_adj" localSheetId="5" hidden="1">China!$C$2,China!$D$2,China!$G$2,China!$H$2</definedName>
    <definedName name="solver_adj" localSheetId="4" hidden="1">Fujian!$C$2,Fujian!$D$2,Fujian!$F$2,Fujian!$G$2</definedName>
    <definedName name="solver_adj" localSheetId="1" hidden="1">'Hubei Non wuhan'!$C$2,'Hubei Non wuhan'!$D$2,'Hubei Non wuhan'!$F$2,'Hubei Non wuhan'!$G$2</definedName>
    <definedName name="solver_adj" localSheetId="2" hidden="1">'Non Hubei'!$C$2,'Non Hubei'!$D$2,'Non Hubei'!$F$2,'Non Hubei'!$G$2</definedName>
    <definedName name="solver_adj" localSheetId="3" hidden="1">Zhejiang!$C$2,Zhejiang!$D$2,Zhejiang!$F$2,Zhejiang!$G$2</definedName>
    <definedName name="solver_cvg" localSheetId="0" hidden="1">0.0001</definedName>
    <definedName name="solver_cvg" localSheetId="5" hidden="1">0.0001</definedName>
    <definedName name="solver_cvg" localSheetId="4" hidden="1">0.0001</definedName>
    <definedName name="solver_cvg" localSheetId="1" hidden="1">0.0001</definedName>
    <definedName name="solver_cvg" localSheetId="2" hidden="1">0.0001</definedName>
    <definedName name="solver_cvg" localSheetId="3" hidden="1">0.0001</definedName>
    <definedName name="solver_drv" localSheetId="0" hidden="1">1</definedName>
    <definedName name="solver_drv" localSheetId="5" hidden="1">1</definedName>
    <definedName name="solver_drv" localSheetId="4" hidden="1">1</definedName>
    <definedName name="solver_drv" localSheetId="1" hidden="1">2</definedName>
    <definedName name="solver_drv" localSheetId="2" hidden="1">2</definedName>
    <definedName name="solver_drv" localSheetId="3" hidden="1">1</definedName>
    <definedName name="solver_eng" localSheetId="0" hidden="1">1</definedName>
    <definedName name="solver_eng" localSheetId="5" hidden="1">1</definedName>
    <definedName name="solver_eng" localSheetId="4" hidden="1">1</definedName>
    <definedName name="solver_eng" localSheetId="1" hidden="1">1</definedName>
    <definedName name="solver_eng" localSheetId="2" hidden="1">1</definedName>
    <definedName name="solver_eng" localSheetId="3" hidden="1">1</definedName>
    <definedName name="solver_est" localSheetId="0" hidden="1">1</definedName>
    <definedName name="solver_est" localSheetId="5" hidden="1">1</definedName>
    <definedName name="solver_est" localSheetId="4" hidden="1">1</definedName>
    <definedName name="solver_est" localSheetId="1" hidden="1">1</definedName>
    <definedName name="solver_est" localSheetId="2" hidden="1">1</definedName>
    <definedName name="solver_est" localSheetId="3" hidden="1">1</definedName>
    <definedName name="solver_itr" localSheetId="0" hidden="1">2147483647</definedName>
    <definedName name="solver_itr" localSheetId="5" hidden="1">2147483647</definedName>
    <definedName name="solver_itr" localSheetId="4" hidden="1">2147483647</definedName>
    <definedName name="solver_itr" localSheetId="1" hidden="1">2147483647</definedName>
    <definedName name="solver_itr" localSheetId="2" hidden="1">2147483647</definedName>
    <definedName name="solver_itr" localSheetId="3" hidden="1">2147483647</definedName>
    <definedName name="solver_mip" localSheetId="0" hidden="1">2147483647</definedName>
    <definedName name="solver_mip" localSheetId="5" hidden="1">2147483647</definedName>
    <definedName name="solver_mip" localSheetId="4" hidden="1">2147483647</definedName>
    <definedName name="solver_mip" localSheetId="1" hidden="1">2147483647</definedName>
    <definedName name="solver_mip" localSheetId="2" hidden="1">2147483647</definedName>
    <definedName name="solver_mip" localSheetId="3" hidden="1">2147483647</definedName>
    <definedName name="solver_mni" localSheetId="0" hidden="1">30</definedName>
    <definedName name="solver_mni" localSheetId="5" hidden="1">30</definedName>
    <definedName name="solver_mni" localSheetId="4" hidden="1">30</definedName>
    <definedName name="solver_mni" localSheetId="1" hidden="1">30</definedName>
    <definedName name="solver_mni" localSheetId="2" hidden="1">30</definedName>
    <definedName name="solver_mni" localSheetId="3" hidden="1">30</definedName>
    <definedName name="solver_mrt" localSheetId="0" hidden="1">0.075</definedName>
    <definedName name="solver_mrt" localSheetId="5" hidden="1">0.075</definedName>
    <definedName name="solver_mrt" localSheetId="4" hidden="1">0.075</definedName>
    <definedName name="solver_mrt" localSheetId="1" hidden="1">0.075</definedName>
    <definedName name="solver_mrt" localSheetId="2" hidden="1">0.075</definedName>
    <definedName name="solver_mrt" localSheetId="3" hidden="1">0.075</definedName>
    <definedName name="solver_msl" localSheetId="0" hidden="1">2</definedName>
    <definedName name="solver_msl" localSheetId="5" hidden="1">2</definedName>
    <definedName name="solver_msl" localSheetId="4" hidden="1">2</definedName>
    <definedName name="solver_msl" localSheetId="1" hidden="1">2</definedName>
    <definedName name="solver_msl" localSheetId="2" hidden="1">2</definedName>
    <definedName name="solver_msl" localSheetId="3" hidden="1">2</definedName>
    <definedName name="solver_neg" localSheetId="0" hidden="1">2</definedName>
    <definedName name="solver_neg" localSheetId="5" hidden="1">2</definedName>
    <definedName name="solver_neg" localSheetId="4" hidden="1">1</definedName>
    <definedName name="solver_neg" localSheetId="1" hidden="1">1</definedName>
    <definedName name="solver_neg" localSheetId="2" hidden="1">1</definedName>
    <definedName name="solver_neg" localSheetId="3" hidden="1">1</definedName>
    <definedName name="solver_nod" localSheetId="0" hidden="1">2147483647</definedName>
    <definedName name="solver_nod" localSheetId="5" hidden="1">2147483647</definedName>
    <definedName name="solver_nod" localSheetId="4" hidden="1">2147483647</definedName>
    <definedName name="solver_nod" localSheetId="1" hidden="1">2147483647</definedName>
    <definedName name="solver_nod" localSheetId="2" hidden="1">2147483647</definedName>
    <definedName name="solver_nod" localSheetId="3" hidden="1">2147483647</definedName>
    <definedName name="solver_num" localSheetId="0" hidden="1">0</definedName>
    <definedName name="solver_num" localSheetId="5" hidden="1">0</definedName>
    <definedName name="solver_num" localSheetId="4" hidden="1">0</definedName>
    <definedName name="solver_num" localSheetId="1" hidden="1">0</definedName>
    <definedName name="solver_num" localSheetId="2" hidden="1">0</definedName>
    <definedName name="solver_num" localSheetId="3" hidden="1">0</definedName>
    <definedName name="solver_nwt" localSheetId="0" hidden="1">1</definedName>
    <definedName name="solver_nwt" localSheetId="5" hidden="1">1</definedName>
    <definedName name="solver_nwt" localSheetId="4" hidden="1">1</definedName>
    <definedName name="solver_nwt" localSheetId="1" hidden="1">1</definedName>
    <definedName name="solver_nwt" localSheetId="2" hidden="1">1</definedName>
    <definedName name="solver_nwt" localSheetId="3" hidden="1">1</definedName>
    <definedName name="solver_opt" localSheetId="0" hidden="1">' Hubei'!$H$2</definedName>
    <definedName name="solver_opt" localSheetId="5" hidden="1">China!$I$2</definedName>
    <definedName name="solver_opt" localSheetId="4" hidden="1">Fujian!$H$2</definedName>
    <definedName name="solver_opt" localSheetId="1" hidden="1">'Hubei Non wuhan'!$H$2</definedName>
    <definedName name="solver_opt" localSheetId="2" hidden="1">'Non Hubei'!$H$2</definedName>
    <definedName name="solver_opt" localSheetId="3" hidden="1">Zhejiang!$H$2</definedName>
    <definedName name="solver_pre" localSheetId="0" hidden="1">0.000001</definedName>
    <definedName name="solver_pre" localSheetId="5" hidden="1">0.000001</definedName>
    <definedName name="solver_pre" localSheetId="4" hidden="1">0.000001</definedName>
    <definedName name="solver_pre" localSheetId="1" hidden="1">0.000001</definedName>
    <definedName name="solver_pre" localSheetId="2" hidden="1">0.000001</definedName>
    <definedName name="solver_pre" localSheetId="3" hidden="1">0.000001</definedName>
    <definedName name="solver_rbv" localSheetId="0" hidden="1">1</definedName>
    <definedName name="solver_rbv" localSheetId="5" hidden="1">1</definedName>
    <definedName name="solver_rbv" localSheetId="4" hidden="1">1</definedName>
    <definedName name="solver_rbv" localSheetId="1" hidden="1">2</definedName>
    <definedName name="solver_rbv" localSheetId="2" hidden="1">2</definedName>
    <definedName name="solver_rbv" localSheetId="3" hidden="1">1</definedName>
    <definedName name="solver_rlx" localSheetId="0" hidden="1">2</definedName>
    <definedName name="solver_rlx" localSheetId="5" hidden="1">2</definedName>
    <definedName name="solver_rlx" localSheetId="4" hidden="1">2</definedName>
    <definedName name="solver_rlx" localSheetId="1" hidden="1">2</definedName>
    <definedName name="solver_rlx" localSheetId="2" hidden="1">2</definedName>
    <definedName name="solver_rlx" localSheetId="3" hidden="1">2</definedName>
    <definedName name="solver_rsd" localSheetId="0" hidden="1">0</definedName>
    <definedName name="solver_rsd" localSheetId="5" hidden="1">0</definedName>
    <definedName name="solver_rsd" localSheetId="4" hidden="1">0</definedName>
    <definedName name="solver_rsd" localSheetId="1" hidden="1">0</definedName>
    <definedName name="solver_rsd" localSheetId="2" hidden="1">0</definedName>
    <definedName name="solver_rsd" localSheetId="3" hidden="1">0</definedName>
    <definedName name="solver_scl" localSheetId="0" hidden="1">1</definedName>
    <definedName name="solver_scl" localSheetId="5" hidden="1">1</definedName>
    <definedName name="solver_scl" localSheetId="4" hidden="1">1</definedName>
    <definedName name="solver_scl" localSheetId="1" hidden="1">2</definedName>
    <definedName name="solver_scl" localSheetId="2" hidden="1">2</definedName>
    <definedName name="solver_scl" localSheetId="3" hidden="1">1</definedName>
    <definedName name="solver_sho" localSheetId="0" hidden="1">2</definedName>
    <definedName name="solver_sho" localSheetId="5" hidden="1">2</definedName>
    <definedName name="solver_sho" localSheetId="4" hidden="1">2</definedName>
    <definedName name="solver_sho" localSheetId="1" hidden="1">2</definedName>
    <definedName name="solver_sho" localSheetId="2" hidden="1">2</definedName>
    <definedName name="solver_sho" localSheetId="3" hidden="1">2</definedName>
    <definedName name="solver_ssz" localSheetId="0" hidden="1">100</definedName>
    <definedName name="solver_ssz" localSheetId="5" hidden="1">100</definedName>
    <definedName name="solver_ssz" localSheetId="4" hidden="1">100</definedName>
    <definedName name="solver_ssz" localSheetId="1" hidden="1">100</definedName>
    <definedName name="solver_ssz" localSheetId="2" hidden="1">100</definedName>
    <definedName name="solver_ssz" localSheetId="3" hidden="1">100</definedName>
    <definedName name="solver_tim" localSheetId="0" hidden="1">2147483647</definedName>
    <definedName name="solver_tim" localSheetId="5" hidden="1">2147483647</definedName>
    <definedName name="solver_tim" localSheetId="4" hidden="1">2147483647</definedName>
    <definedName name="solver_tim" localSheetId="1" hidden="1">2147483647</definedName>
    <definedName name="solver_tim" localSheetId="2" hidden="1">2147483647</definedName>
    <definedName name="solver_tim" localSheetId="3" hidden="1">2147483647</definedName>
    <definedName name="solver_tol" localSheetId="0" hidden="1">0.01</definedName>
    <definedName name="solver_tol" localSheetId="5" hidden="1">0.01</definedName>
    <definedName name="solver_tol" localSheetId="4" hidden="1">0.01</definedName>
    <definedName name="solver_tol" localSheetId="1" hidden="1">0.01</definedName>
    <definedName name="solver_tol" localSheetId="2" hidden="1">0.01</definedName>
    <definedName name="solver_tol" localSheetId="3" hidden="1">0.01</definedName>
    <definedName name="solver_typ" localSheetId="0" hidden="1">2</definedName>
    <definedName name="solver_typ" localSheetId="5" hidden="1">2</definedName>
    <definedName name="solver_typ" localSheetId="4" hidden="1">2</definedName>
    <definedName name="solver_typ" localSheetId="1" hidden="1">2</definedName>
    <definedName name="solver_typ" localSheetId="2" hidden="1">2</definedName>
    <definedName name="solver_typ" localSheetId="3" hidden="1">2</definedName>
    <definedName name="solver_val" localSheetId="0" hidden="1">0</definedName>
    <definedName name="solver_val" localSheetId="5" hidden="1">0</definedName>
    <definedName name="solver_val" localSheetId="4" hidden="1">0</definedName>
    <definedName name="solver_val" localSheetId="1" hidden="1">0</definedName>
    <definedName name="solver_val" localSheetId="2" hidden="1">0</definedName>
    <definedName name="solver_val" localSheetId="3" hidden="1">0</definedName>
    <definedName name="solver_ver" localSheetId="0" hidden="1">3</definedName>
    <definedName name="solver_ver" localSheetId="5" hidden="1">3</definedName>
    <definedName name="solver_ver" localSheetId="4" hidden="1">3</definedName>
    <definedName name="solver_ver" localSheetId="1" hidden="1">3</definedName>
    <definedName name="solver_ver" localSheetId="2" hidden="1">3</definedName>
    <definedName name="solver_ver" localSheetId="3" hidden="1">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 i="10" l="1"/>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127" i="10"/>
  <c r="F128" i="10"/>
  <c r="F129" i="10"/>
  <c r="F130" i="10"/>
  <c r="F131" i="10"/>
  <c r="F132" i="10"/>
  <c r="F133" i="10"/>
  <c r="F134" i="10"/>
  <c r="F135" i="10"/>
  <c r="F136" i="10"/>
  <c r="F137" i="10"/>
  <c r="F138" i="10"/>
  <c r="F139" i="10"/>
  <c r="F140" i="10"/>
  <c r="F141" i="10"/>
  <c r="F142" i="10"/>
  <c r="F143" i="10"/>
  <c r="F144" i="10"/>
  <c r="F145" i="10"/>
  <c r="F146" i="10"/>
  <c r="F147" i="10"/>
  <c r="F148" i="10"/>
  <c r="F149" i="10"/>
  <c r="F150" i="10"/>
  <c r="F151" i="10"/>
  <c r="F152" i="10"/>
  <c r="F153" i="10"/>
  <c r="F154" i="10"/>
  <c r="F155" i="10"/>
  <c r="F156" i="10"/>
  <c r="F157" i="10"/>
  <c r="F158" i="10"/>
  <c r="F5" i="10"/>
  <c r="R28" i="10" l="1"/>
  <c r="O45" i="10"/>
  <c r="K45" i="10"/>
  <c r="J45" i="10"/>
  <c r="O44" i="10"/>
  <c r="K44" i="10"/>
  <c r="J44" i="10"/>
  <c r="J32" i="10"/>
  <c r="J33" i="10"/>
  <c r="J34" i="10"/>
  <c r="J35" i="10"/>
  <c r="J36" i="10"/>
  <c r="J37" i="10"/>
  <c r="J38" i="10"/>
  <c r="J39" i="10"/>
  <c r="J40" i="10"/>
  <c r="J41" i="10"/>
  <c r="J42" i="10"/>
  <c r="J43" i="10"/>
  <c r="O43" i="10"/>
  <c r="K43" i="10"/>
  <c r="K33" i="10"/>
  <c r="K34" i="10"/>
  <c r="K35" i="10"/>
  <c r="K36" i="10"/>
  <c r="K37" i="10"/>
  <c r="K38" i="10"/>
  <c r="K39" i="10"/>
  <c r="K40" i="10"/>
  <c r="K41" i="10"/>
  <c r="K42" i="10"/>
  <c r="K32" i="10"/>
  <c r="O42" i="10"/>
  <c r="O41" i="10"/>
  <c r="O33" i="10"/>
  <c r="O34" i="10"/>
  <c r="O35" i="10"/>
  <c r="O36" i="10"/>
  <c r="O37" i="10"/>
  <c r="O39" i="10"/>
  <c r="O40" i="10"/>
  <c r="O32" i="10"/>
  <c r="C142" i="10" l="1"/>
  <c r="D142" i="10" s="1"/>
  <c r="E142" i="10" s="1"/>
  <c r="C143" i="10"/>
  <c r="D143" i="10" s="1"/>
  <c r="E143" i="10" s="1"/>
  <c r="C144" i="10"/>
  <c r="D144" i="10" s="1"/>
  <c r="E144" i="10" s="1"/>
  <c r="C145" i="10"/>
  <c r="D145" i="10" s="1"/>
  <c r="E145" i="10" s="1"/>
  <c r="C146" i="10"/>
  <c r="D146" i="10" s="1"/>
  <c r="E146" i="10" s="1"/>
  <c r="C147" i="10"/>
  <c r="D147" i="10" s="1"/>
  <c r="E147" i="10" s="1"/>
  <c r="C148" i="10"/>
  <c r="D148" i="10" s="1"/>
  <c r="E148" i="10" s="1"/>
  <c r="C149" i="10"/>
  <c r="D149" i="10" s="1"/>
  <c r="E149" i="10" s="1"/>
  <c r="C150" i="10"/>
  <c r="D150" i="10" s="1"/>
  <c r="E150" i="10" s="1"/>
  <c r="C151" i="10"/>
  <c r="D151" i="10" s="1"/>
  <c r="E151" i="10" s="1"/>
  <c r="C152" i="10"/>
  <c r="D152" i="10" s="1"/>
  <c r="E152" i="10" s="1"/>
  <c r="C153" i="10"/>
  <c r="D153" i="10" s="1"/>
  <c r="E153" i="10" s="1"/>
  <c r="C154" i="10"/>
  <c r="D154" i="10" s="1"/>
  <c r="E154" i="10" s="1"/>
  <c r="C155" i="10"/>
  <c r="D155" i="10" s="1"/>
  <c r="E155" i="10" s="1"/>
  <c r="C156" i="10"/>
  <c r="D156" i="10" s="1"/>
  <c r="E156" i="10" s="1"/>
  <c r="C157" i="10"/>
  <c r="D157" i="10" s="1"/>
  <c r="E157" i="10" s="1"/>
  <c r="C158" i="10"/>
  <c r="D158" i="10" s="1"/>
  <c r="E158" i="10" s="1"/>
  <c r="C132" i="10" l="1"/>
  <c r="D132" i="10" s="1"/>
  <c r="E132" i="10" s="1"/>
  <c r="C133" i="10"/>
  <c r="D133" i="10" s="1"/>
  <c r="E133" i="10" s="1"/>
  <c r="C134" i="10"/>
  <c r="D134" i="10" s="1"/>
  <c r="E134" i="10" s="1"/>
  <c r="C135" i="10"/>
  <c r="D135" i="10" s="1"/>
  <c r="E135" i="10" s="1"/>
  <c r="C136" i="10"/>
  <c r="D136" i="10" s="1"/>
  <c r="E136" i="10" s="1"/>
  <c r="C137" i="10"/>
  <c r="D137" i="10" s="1"/>
  <c r="E137" i="10" s="1"/>
  <c r="C138" i="10"/>
  <c r="D138" i="10" s="1"/>
  <c r="E138" i="10" s="1"/>
  <c r="C139" i="10"/>
  <c r="D139" i="10" s="1"/>
  <c r="E139" i="10" s="1"/>
  <c r="C140" i="10"/>
  <c r="D140" i="10" s="1"/>
  <c r="E140" i="10" s="1"/>
  <c r="C141" i="10"/>
  <c r="D141" i="10" s="1"/>
  <c r="E141" i="10" s="1"/>
  <c r="C89" i="10"/>
  <c r="D89" i="10" s="1"/>
  <c r="E89" i="10" s="1"/>
  <c r="C90" i="10"/>
  <c r="D90" i="10" s="1"/>
  <c r="E90" i="10" s="1"/>
  <c r="C91" i="10"/>
  <c r="D91" i="10" s="1"/>
  <c r="E91" i="10" s="1"/>
  <c r="C92" i="10"/>
  <c r="D92" i="10" s="1"/>
  <c r="E92" i="10" s="1"/>
  <c r="C93" i="10"/>
  <c r="D93" i="10" s="1"/>
  <c r="E93" i="10" s="1"/>
  <c r="C94" i="10"/>
  <c r="D94" i="10" s="1"/>
  <c r="E94" i="10" s="1"/>
  <c r="C95" i="10"/>
  <c r="D95" i="10" s="1"/>
  <c r="E95" i="10" s="1"/>
  <c r="C96" i="10"/>
  <c r="D96" i="10" s="1"/>
  <c r="E96" i="10" s="1"/>
  <c r="C97" i="10"/>
  <c r="D97" i="10" s="1"/>
  <c r="E97" i="10" s="1"/>
  <c r="C98" i="10"/>
  <c r="D98" i="10" s="1"/>
  <c r="E98" i="10" s="1"/>
  <c r="C99" i="10"/>
  <c r="D99" i="10" s="1"/>
  <c r="E99" i="10" s="1"/>
  <c r="C100" i="10"/>
  <c r="D100" i="10" s="1"/>
  <c r="E100" i="10" s="1"/>
  <c r="C101" i="10"/>
  <c r="D101" i="10" s="1"/>
  <c r="E101" i="10" s="1"/>
  <c r="C102" i="10"/>
  <c r="D102" i="10" s="1"/>
  <c r="E102" i="10" s="1"/>
  <c r="C103" i="10"/>
  <c r="D103" i="10" s="1"/>
  <c r="E103" i="10" s="1"/>
  <c r="C104" i="10"/>
  <c r="D104" i="10" s="1"/>
  <c r="E104" i="10" s="1"/>
  <c r="C105" i="10"/>
  <c r="D105" i="10" s="1"/>
  <c r="E105" i="10" s="1"/>
  <c r="C106" i="10"/>
  <c r="D106" i="10" s="1"/>
  <c r="E106" i="10" s="1"/>
  <c r="C107" i="10"/>
  <c r="D107" i="10" s="1"/>
  <c r="E107" i="10" s="1"/>
  <c r="C108" i="10"/>
  <c r="D108" i="10" s="1"/>
  <c r="E108" i="10" s="1"/>
  <c r="C109" i="10"/>
  <c r="D109" i="10" s="1"/>
  <c r="E109" i="10" s="1"/>
  <c r="C110" i="10"/>
  <c r="D110" i="10" s="1"/>
  <c r="E110" i="10" s="1"/>
  <c r="C111" i="10"/>
  <c r="D111" i="10" s="1"/>
  <c r="E111" i="10" s="1"/>
  <c r="C112" i="10"/>
  <c r="D112" i="10" s="1"/>
  <c r="E112" i="10" s="1"/>
  <c r="C113" i="10"/>
  <c r="D113" i="10" s="1"/>
  <c r="E113" i="10" s="1"/>
  <c r="C114" i="10"/>
  <c r="D114" i="10" s="1"/>
  <c r="E114" i="10" s="1"/>
  <c r="C115" i="10"/>
  <c r="D115" i="10" s="1"/>
  <c r="E115" i="10" s="1"/>
  <c r="C116" i="10"/>
  <c r="D116" i="10" s="1"/>
  <c r="E116" i="10" s="1"/>
  <c r="C117" i="10"/>
  <c r="D117" i="10" s="1"/>
  <c r="E117" i="10" s="1"/>
  <c r="C118" i="10"/>
  <c r="D118" i="10" s="1"/>
  <c r="E118" i="10" s="1"/>
  <c r="C119" i="10"/>
  <c r="D119" i="10" s="1"/>
  <c r="E119" i="10" s="1"/>
  <c r="C120" i="10"/>
  <c r="D120" i="10" s="1"/>
  <c r="E120" i="10" s="1"/>
  <c r="C121" i="10"/>
  <c r="D121" i="10" s="1"/>
  <c r="E121" i="10" s="1"/>
  <c r="C122" i="10"/>
  <c r="D122" i="10" s="1"/>
  <c r="E122" i="10" s="1"/>
  <c r="C123" i="10"/>
  <c r="D123" i="10" s="1"/>
  <c r="E123" i="10" s="1"/>
  <c r="C124" i="10"/>
  <c r="D124" i="10" s="1"/>
  <c r="E124" i="10" s="1"/>
  <c r="C125" i="10"/>
  <c r="D125" i="10" s="1"/>
  <c r="E125" i="10" s="1"/>
  <c r="C126" i="10"/>
  <c r="D126" i="10" s="1"/>
  <c r="E126" i="10" s="1"/>
  <c r="C127" i="10"/>
  <c r="D127" i="10" s="1"/>
  <c r="E127" i="10" s="1"/>
  <c r="C128" i="10"/>
  <c r="D128" i="10" s="1"/>
  <c r="E128" i="10" s="1"/>
  <c r="C129" i="10"/>
  <c r="D129" i="10" s="1"/>
  <c r="E129" i="10" s="1"/>
  <c r="C130" i="10"/>
  <c r="D130" i="10" s="1"/>
  <c r="E130" i="10" s="1"/>
  <c r="C131" i="10"/>
  <c r="D131" i="10" s="1"/>
  <c r="E131" i="10" s="1"/>
  <c r="C82" i="10" l="1"/>
  <c r="D82" i="10" s="1"/>
  <c r="E82" i="10" s="1"/>
  <c r="H82" i="10" s="1"/>
  <c r="C83" i="10"/>
  <c r="D83" i="10" s="1"/>
  <c r="E83" i="10" s="1"/>
  <c r="C84" i="10"/>
  <c r="D84" i="10" s="1"/>
  <c r="E84" i="10" s="1"/>
  <c r="C85" i="10"/>
  <c r="D85" i="10" s="1"/>
  <c r="E85" i="10" s="1"/>
  <c r="H85" i="10" s="1"/>
  <c r="C86" i="10"/>
  <c r="D86" i="10" s="1"/>
  <c r="E86" i="10" s="1"/>
  <c r="H86" i="10" s="1"/>
  <c r="C87" i="10"/>
  <c r="D87" i="10" s="1"/>
  <c r="E87" i="10" s="1"/>
  <c r="H87" i="10" s="1"/>
  <c r="C88" i="10"/>
  <c r="D88" i="10" s="1"/>
  <c r="E88" i="10" s="1"/>
  <c r="H88" i="10" s="1"/>
  <c r="C81" i="10" l="1"/>
  <c r="D81" i="10" s="1"/>
  <c r="E81" i="10" s="1"/>
  <c r="H81" i="10" s="1"/>
  <c r="C80" i="10"/>
  <c r="D80" i="10" s="1"/>
  <c r="E80" i="10" s="1"/>
  <c r="C79" i="10"/>
  <c r="D79" i="10" s="1"/>
  <c r="E79" i="10" s="1"/>
  <c r="C78" i="10"/>
  <c r="D78" i="10" s="1"/>
  <c r="E78" i="10" s="1"/>
  <c r="C77" i="10"/>
  <c r="D77" i="10" s="1"/>
  <c r="E77" i="10" s="1"/>
  <c r="C76" i="10"/>
  <c r="D76" i="10" s="1"/>
  <c r="E76" i="10" s="1"/>
  <c r="C75" i="10"/>
  <c r="D75" i="10" s="1"/>
  <c r="E75" i="10" s="1"/>
  <c r="H75" i="10" s="1"/>
  <c r="C74" i="10"/>
  <c r="D74" i="10" s="1"/>
  <c r="E74" i="10" s="1"/>
  <c r="H74" i="10" s="1"/>
  <c r="C73" i="10"/>
  <c r="D73" i="10" s="1"/>
  <c r="E73" i="10" s="1"/>
  <c r="H73" i="10" s="1"/>
  <c r="C72" i="10"/>
  <c r="D72" i="10" s="1"/>
  <c r="E72" i="10" s="1"/>
  <c r="C71" i="10"/>
  <c r="D71" i="10" s="1"/>
  <c r="E71" i="10" s="1"/>
  <c r="H71" i="10" s="1"/>
  <c r="C70" i="10"/>
  <c r="D70" i="10" s="1"/>
  <c r="E70" i="10" s="1"/>
  <c r="H70" i="10" s="1"/>
  <c r="C69" i="10"/>
  <c r="D69" i="10" s="1"/>
  <c r="E69" i="10" s="1"/>
  <c r="H69" i="10" s="1"/>
  <c r="C68" i="10"/>
  <c r="D68" i="10" s="1"/>
  <c r="E68" i="10" s="1"/>
  <c r="H68" i="10" s="1"/>
  <c r="C67" i="10"/>
  <c r="D67" i="10" s="1"/>
  <c r="E67" i="10" s="1"/>
  <c r="H67" i="10" s="1"/>
  <c r="C66" i="10"/>
  <c r="D66" i="10" s="1"/>
  <c r="E66" i="10" s="1"/>
  <c r="H66" i="10" s="1"/>
  <c r="C65" i="10"/>
  <c r="D65" i="10" s="1"/>
  <c r="E65" i="10" s="1"/>
  <c r="H65" i="10" s="1"/>
  <c r="C64" i="10"/>
  <c r="D64" i="10" s="1"/>
  <c r="E64" i="10" s="1"/>
  <c r="H64" i="10" s="1"/>
  <c r="C63" i="10"/>
  <c r="D63" i="10" s="1"/>
  <c r="E63" i="10" s="1"/>
  <c r="H63" i="10" s="1"/>
  <c r="C62" i="10"/>
  <c r="D62" i="10" s="1"/>
  <c r="E62" i="10" s="1"/>
  <c r="H62" i="10" s="1"/>
  <c r="C61" i="10"/>
  <c r="D61" i="10" s="1"/>
  <c r="E61" i="10" s="1"/>
  <c r="H61" i="10" s="1"/>
  <c r="C60" i="10"/>
  <c r="D60" i="10" s="1"/>
  <c r="E60" i="10" s="1"/>
  <c r="H60" i="10" s="1"/>
  <c r="C59" i="10"/>
  <c r="D59" i="10" s="1"/>
  <c r="E59" i="10" s="1"/>
  <c r="H59" i="10" s="1"/>
  <c r="C58" i="10"/>
  <c r="D58" i="10" s="1"/>
  <c r="E58" i="10" s="1"/>
  <c r="H58" i="10" s="1"/>
  <c r="C57" i="10"/>
  <c r="D57" i="10" s="1"/>
  <c r="E57" i="10" s="1"/>
  <c r="H57" i="10" s="1"/>
  <c r="C56" i="10"/>
  <c r="D56" i="10" s="1"/>
  <c r="E56" i="10" s="1"/>
  <c r="H56" i="10" s="1"/>
  <c r="C55" i="10"/>
  <c r="D55" i="10" s="1"/>
  <c r="E55" i="10" s="1"/>
  <c r="H55" i="10" s="1"/>
  <c r="C54" i="10"/>
  <c r="D54" i="10" s="1"/>
  <c r="E54" i="10" s="1"/>
  <c r="H54" i="10" s="1"/>
  <c r="C53" i="10"/>
  <c r="D53" i="10" s="1"/>
  <c r="E53" i="10" s="1"/>
  <c r="H53" i="10" s="1"/>
  <c r="C52" i="10"/>
  <c r="D52" i="10" s="1"/>
  <c r="E52" i="10" s="1"/>
  <c r="H52" i="10" s="1"/>
  <c r="C51" i="10"/>
  <c r="D51" i="10" s="1"/>
  <c r="E51" i="10" s="1"/>
  <c r="H51" i="10" s="1"/>
  <c r="C50" i="10"/>
  <c r="D50" i="10" s="1"/>
  <c r="E50" i="10" s="1"/>
  <c r="H50" i="10" s="1"/>
  <c r="C49" i="10"/>
  <c r="D49" i="10" s="1"/>
  <c r="E49" i="10" s="1"/>
  <c r="H49" i="10" s="1"/>
  <c r="C48" i="10"/>
  <c r="D48" i="10" s="1"/>
  <c r="E48" i="10" s="1"/>
  <c r="H48" i="10" s="1"/>
  <c r="C47" i="10"/>
  <c r="D47" i="10" s="1"/>
  <c r="E47" i="10" s="1"/>
  <c r="H47" i="10" s="1"/>
  <c r="C46" i="10"/>
  <c r="D46" i="10" s="1"/>
  <c r="E46" i="10" s="1"/>
  <c r="H46" i="10" s="1"/>
  <c r="C45" i="10"/>
  <c r="D45" i="10" s="1"/>
  <c r="E45" i="10" s="1"/>
  <c r="H45" i="10" s="1"/>
  <c r="C44" i="10"/>
  <c r="D44" i="10" s="1"/>
  <c r="E44" i="10" s="1"/>
  <c r="H44" i="10" s="1"/>
  <c r="C43" i="10"/>
  <c r="D43" i="10" s="1"/>
  <c r="E43" i="10" s="1"/>
  <c r="H43" i="10" s="1"/>
  <c r="C42" i="10"/>
  <c r="D42" i="10" s="1"/>
  <c r="E42" i="10" s="1"/>
  <c r="H42" i="10" s="1"/>
  <c r="C41" i="10"/>
  <c r="D41" i="10" s="1"/>
  <c r="E41" i="10" s="1"/>
  <c r="H41" i="10" s="1"/>
  <c r="C40" i="10"/>
  <c r="D40" i="10" s="1"/>
  <c r="E40" i="10" s="1"/>
  <c r="H40" i="10" s="1"/>
  <c r="C39" i="10"/>
  <c r="D39" i="10" s="1"/>
  <c r="E39" i="10" s="1"/>
  <c r="H39" i="10" s="1"/>
  <c r="C38" i="10"/>
  <c r="D38" i="10" s="1"/>
  <c r="E38" i="10" s="1"/>
  <c r="H38" i="10" s="1"/>
  <c r="C37" i="10"/>
  <c r="D37" i="10" s="1"/>
  <c r="E37" i="10" s="1"/>
  <c r="H37" i="10" s="1"/>
  <c r="C36" i="10"/>
  <c r="D36" i="10" s="1"/>
  <c r="E36" i="10" s="1"/>
  <c r="H36" i="10" s="1"/>
  <c r="C35" i="10"/>
  <c r="D35" i="10" s="1"/>
  <c r="E35" i="10" s="1"/>
  <c r="H35" i="10" s="1"/>
  <c r="C34" i="10"/>
  <c r="D34" i="10" s="1"/>
  <c r="E34" i="10" s="1"/>
  <c r="H34" i="10" s="1"/>
  <c r="C33" i="10"/>
  <c r="D33" i="10" s="1"/>
  <c r="E33" i="10" s="1"/>
  <c r="H33" i="10" s="1"/>
  <c r="C32" i="10"/>
  <c r="D32" i="10" s="1"/>
  <c r="E32" i="10" s="1"/>
  <c r="H32" i="10" s="1"/>
  <c r="C31" i="10"/>
  <c r="D31" i="10" s="1"/>
  <c r="E31" i="10" s="1"/>
  <c r="H31" i="10" s="1"/>
  <c r="C30" i="10"/>
  <c r="D30" i="10" s="1"/>
  <c r="E30" i="10" s="1"/>
  <c r="H30" i="10" s="1"/>
  <c r="C29" i="10"/>
  <c r="D29" i="10" s="1"/>
  <c r="E29" i="10" s="1"/>
  <c r="H29" i="10" s="1"/>
  <c r="C28" i="10"/>
  <c r="D28" i="10" s="1"/>
  <c r="E28" i="10" s="1"/>
  <c r="H28" i="10" s="1"/>
  <c r="C27" i="10"/>
  <c r="D27" i="10" s="1"/>
  <c r="E27" i="10" s="1"/>
  <c r="H27" i="10" s="1"/>
  <c r="C26" i="10"/>
  <c r="D26" i="10" s="1"/>
  <c r="E26" i="10" s="1"/>
  <c r="H26" i="10" s="1"/>
  <c r="C25" i="10"/>
  <c r="D25" i="10" s="1"/>
  <c r="E25" i="10" s="1"/>
  <c r="H25" i="10" s="1"/>
  <c r="C24" i="10"/>
  <c r="C23" i="10"/>
  <c r="D23" i="10" s="1"/>
  <c r="E23" i="10" s="1"/>
  <c r="H23" i="10" s="1"/>
  <c r="C22" i="10"/>
  <c r="D22" i="10" s="1"/>
  <c r="E22" i="10" s="1"/>
  <c r="H22" i="10" s="1"/>
  <c r="C21" i="10"/>
  <c r="D21" i="10" s="1"/>
  <c r="E21" i="10" s="1"/>
  <c r="H21" i="10" s="1"/>
  <c r="C20" i="10"/>
  <c r="D20" i="10" s="1"/>
  <c r="E20" i="10" s="1"/>
  <c r="H20" i="10" s="1"/>
  <c r="C19" i="10"/>
  <c r="D19" i="10" s="1"/>
  <c r="E19" i="10" s="1"/>
  <c r="H19" i="10" s="1"/>
  <c r="C18" i="10"/>
  <c r="D18" i="10" s="1"/>
  <c r="E18" i="10" s="1"/>
  <c r="H18" i="10" s="1"/>
  <c r="C17" i="10"/>
  <c r="D17" i="10" s="1"/>
  <c r="E17" i="10" s="1"/>
  <c r="H17" i="10" s="1"/>
  <c r="C16" i="10"/>
  <c r="D16" i="10" s="1"/>
  <c r="E16" i="10" s="1"/>
  <c r="H16" i="10" s="1"/>
  <c r="C15" i="10"/>
  <c r="D15" i="10" s="1"/>
  <c r="E15" i="10" s="1"/>
  <c r="H15" i="10" s="1"/>
  <c r="C14" i="10"/>
  <c r="D14" i="10" s="1"/>
  <c r="E14" i="10" s="1"/>
  <c r="H14" i="10" s="1"/>
  <c r="C13" i="10"/>
  <c r="D13" i="10" s="1"/>
  <c r="E13" i="10" s="1"/>
  <c r="H13" i="10" s="1"/>
  <c r="C12" i="10"/>
  <c r="D12" i="10" s="1"/>
  <c r="E12" i="10" s="1"/>
  <c r="H12" i="10" s="1"/>
  <c r="C11" i="10"/>
  <c r="D11" i="10" s="1"/>
  <c r="E11" i="10" s="1"/>
  <c r="H11" i="10" s="1"/>
  <c r="C10" i="10"/>
  <c r="D10" i="10" s="1"/>
  <c r="E10" i="10" s="1"/>
  <c r="H10" i="10" s="1"/>
  <c r="C9" i="10"/>
  <c r="D9" i="10" s="1"/>
  <c r="E9" i="10" s="1"/>
  <c r="H9" i="10" s="1"/>
  <c r="C8" i="10"/>
  <c r="D8" i="10" s="1"/>
  <c r="E8" i="10" s="1"/>
  <c r="H8" i="10" s="1"/>
  <c r="C7" i="10"/>
  <c r="D7" i="10" s="1"/>
  <c r="E7" i="10" s="1"/>
  <c r="H7" i="10" s="1"/>
  <c r="C6" i="10"/>
  <c r="D6" i="10" s="1"/>
  <c r="E6" i="10" s="1"/>
  <c r="C5" i="10"/>
  <c r="D5" i="10" s="1"/>
  <c r="E5" i="10" s="1"/>
  <c r="C4" i="10"/>
  <c r="D4" i="10" s="1"/>
  <c r="E4" i="10" s="1"/>
  <c r="H72" i="10" l="1"/>
  <c r="D24" i="10"/>
  <c r="E24" i="10" s="1"/>
  <c r="H24" i="10" s="1"/>
  <c r="H4" i="10"/>
  <c r="I4" i="10"/>
  <c r="I5" i="10" s="1"/>
  <c r="I6" i="10" s="1"/>
  <c r="I7" i="10" s="1"/>
  <c r="I8" i="10" s="1"/>
  <c r="I9" i="10" s="1"/>
  <c r="I10" i="10" s="1"/>
  <c r="I11" i="10" s="1"/>
  <c r="I12" i="10" s="1"/>
  <c r="I13" i="10" s="1"/>
  <c r="I14" i="10" s="1"/>
  <c r="I15" i="10" s="1"/>
  <c r="I16" i="10" s="1"/>
  <c r="I17" i="10" s="1"/>
  <c r="I18" i="10" s="1"/>
  <c r="I19" i="10" s="1"/>
  <c r="I20" i="10" s="1"/>
  <c r="I21" i="10" s="1"/>
  <c r="I22" i="10" s="1"/>
  <c r="I23" i="10" s="1"/>
  <c r="H5" i="10"/>
  <c r="H6" i="10"/>
  <c r="C5" i="6"/>
  <c r="C6" i="6"/>
  <c r="C7" i="6"/>
  <c r="C8" i="6"/>
  <c r="C9" i="6"/>
  <c r="C10" i="6"/>
  <c r="C11" i="6"/>
  <c r="C12" i="6"/>
  <c r="C13" i="6"/>
  <c r="C14" i="6"/>
  <c r="C15" i="6"/>
  <c r="C16" i="6"/>
  <c r="C17" i="6"/>
  <c r="C18" i="6"/>
  <c r="C19" i="6"/>
  <c r="C20" i="6"/>
  <c r="C21" i="6"/>
  <c r="C22" i="6"/>
  <c r="C23" i="6"/>
  <c r="C24" i="6"/>
  <c r="D24" i="6" s="1"/>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4" i="6"/>
  <c r="D4" i="6" s="1"/>
  <c r="C27" i="7"/>
  <c r="D27" i="7" s="1"/>
  <c r="E27" i="7" s="1"/>
  <c r="G27" i="7" s="1"/>
  <c r="C28" i="7"/>
  <c r="D28" i="7" s="1"/>
  <c r="E28" i="7" s="1"/>
  <c r="G28" i="7" s="1"/>
  <c r="C29" i="7"/>
  <c r="C30" i="7"/>
  <c r="C31" i="7"/>
  <c r="D31" i="7" s="1"/>
  <c r="E31" i="7" s="1"/>
  <c r="G31" i="7" s="1"/>
  <c r="C32" i="7"/>
  <c r="D32" i="7" s="1"/>
  <c r="E32" i="7" s="1"/>
  <c r="G32" i="7" s="1"/>
  <c r="C33" i="7"/>
  <c r="D33" i="7" s="1"/>
  <c r="E33" i="7" s="1"/>
  <c r="G33" i="7" s="1"/>
  <c r="C34" i="7"/>
  <c r="D34" i="7" s="1"/>
  <c r="E34" i="7" s="1"/>
  <c r="G34" i="7" s="1"/>
  <c r="C35" i="7"/>
  <c r="D35" i="7" s="1"/>
  <c r="E35" i="7" s="1"/>
  <c r="G35" i="7" s="1"/>
  <c r="C36" i="7"/>
  <c r="D36" i="7" s="1"/>
  <c r="E36" i="7" s="1"/>
  <c r="G36" i="7" s="1"/>
  <c r="C37" i="7"/>
  <c r="D37" i="7" s="1"/>
  <c r="E37" i="7" s="1"/>
  <c r="G37" i="7" s="1"/>
  <c r="C38" i="7"/>
  <c r="D38" i="7" s="1"/>
  <c r="E38" i="7" s="1"/>
  <c r="G38" i="7" s="1"/>
  <c r="C39" i="7"/>
  <c r="D39" i="7" s="1"/>
  <c r="E39" i="7" s="1"/>
  <c r="G39" i="7" s="1"/>
  <c r="C40" i="7"/>
  <c r="D40" i="7" s="1"/>
  <c r="E40" i="7" s="1"/>
  <c r="G40" i="7" s="1"/>
  <c r="C41" i="7"/>
  <c r="D41" i="7" s="1"/>
  <c r="E41" i="7" s="1"/>
  <c r="G41" i="7" s="1"/>
  <c r="C42" i="7"/>
  <c r="D42" i="7" s="1"/>
  <c r="E42" i="7" s="1"/>
  <c r="G42" i="7" s="1"/>
  <c r="C43" i="7"/>
  <c r="D43" i="7" s="1"/>
  <c r="E43" i="7" s="1"/>
  <c r="G43" i="7" s="1"/>
  <c r="C44" i="7"/>
  <c r="D44" i="7" s="1"/>
  <c r="E44" i="7" s="1"/>
  <c r="G44" i="7" s="1"/>
  <c r="C45" i="7"/>
  <c r="C46" i="7"/>
  <c r="D46" i="7" s="1"/>
  <c r="E46" i="7" s="1"/>
  <c r="G46" i="7" s="1"/>
  <c r="C47" i="7"/>
  <c r="D47" i="7" s="1"/>
  <c r="E47" i="7" s="1"/>
  <c r="G47" i="7" s="1"/>
  <c r="C48" i="7"/>
  <c r="D48" i="7" s="1"/>
  <c r="E48" i="7" s="1"/>
  <c r="G48" i="7" s="1"/>
  <c r="C49" i="7"/>
  <c r="D49" i="7" s="1"/>
  <c r="E49" i="7" s="1"/>
  <c r="G49" i="7" s="1"/>
  <c r="C50" i="7"/>
  <c r="D50" i="7" s="1"/>
  <c r="E50" i="7" s="1"/>
  <c r="G50" i="7" s="1"/>
  <c r="C51" i="7"/>
  <c r="D51" i="7" s="1"/>
  <c r="E51" i="7" s="1"/>
  <c r="G51" i="7" s="1"/>
  <c r="C52" i="7"/>
  <c r="D52" i="7" s="1"/>
  <c r="E52" i="7" s="1"/>
  <c r="G52" i="7" s="1"/>
  <c r="C53" i="7"/>
  <c r="C54" i="7"/>
  <c r="D54" i="7" s="1"/>
  <c r="E54" i="7" s="1"/>
  <c r="G54" i="7" s="1"/>
  <c r="C55" i="7"/>
  <c r="D55" i="7" s="1"/>
  <c r="E55" i="7" s="1"/>
  <c r="G55" i="7" s="1"/>
  <c r="C56" i="7"/>
  <c r="D56" i="7" s="1"/>
  <c r="E56" i="7" s="1"/>
  <c r="G56" i="7" s="1"/>
  <c r="C57" i="7"/>
  <c r="D57" i="7" s="1"/>
  <c r="E57" i="7" s="1"/>
  <c r="G57" i="7" s="1"/>
  <c r="C58" i="7"/>
  <c r="D58" i="7" s="1"/>
  <c r="E58" i="7" s="1"/>
  <c r="C59" i="7"/>
  <c r="D59" i="7" s="1"/>
  <c r="E59" i="7" s="1"/>
  <c r="C60" i="7"/>
  <c r="D60" i="7" s="1"/>
  <c r="E60" i="7" s="1"/>
  <c r="C61" i="7"/>
  <c r="D61" i="7" s="1"/>
  <c r="E61" i="7" s="1"/>
  <c r="C62" i="7"/>
  <c r="D62" i="7" s="1"/>
  <c r="E62" i="7" s="1"/>
  <c r="C63" i="7"/>
  <c r="D63" i="7" s="1"/>
  <c r="E63" i="7" s="1"/>
  <c r="C64" i="7"/>
  <c r="D64" i="7" s="1"/>
  <c r="E64" i="7" s="1"/>
  <c r="C65" i="7"/>
  <c r="D65" i="7" s="1"/>
  <c r="E65" i="7" s="1"/>
  <c r="C66" i="7"/>
  <c r="D66" i="7" s="1"/>
  <c r="E66" i="7" s="1"/>
  <c r="C67" i="7"/>
  <c r="D67" i="7" s="1"/>
  <c r="E67" i="7" s="1"/>
  <c r="C68" i="7"/>
  <c r="D68" i="7" s="1"/>
  <c r="E68" i="7" s="1"/>
  <c r="C69" i="7"/>
  <c r="D69" i="7" s="1"/>
  <c r="E69" i="7" s="1"/>
  <c r="C70" i="7"/>
  <c r="C71" i="7"/>
  <c r="D71" i="7" s="1"/>
  <c r="E71" i="7" s="1"/>
  <c r="C72" i="7"/>
  <c r="D72" i="7" s="1"/>
  <c r="E72" i="7" s="1"/>
  <c r="C73" i="7"/>
  <c r="D73" i="7" s="1"/>
  <c r="E73" i="7" s="1"/>
  <c r="C74" i="7"/>
  <c r="D74" i="7" s="1"/>
  <c r="E74" i="7" s="1"/>
  <c r="C75" i="7"/>
  <c r="D75" i="7" s="1"/>
  <c r="E75" i="7" s="1"/>
  <c r="C76" i="7"/>
  <c r="D76" i="7" s="1"/>
  <c r="E76" i="7" s="1"/>
  <c r="C77" i="7"/>
  <c r="C78" i="7"/>
  <c r="D78" i="7" s="1"/>
  <c r="E78" i="7" s="1"/>
  <c r="C79" i="7"/>
  <c r="D79" i="7" s="1"/>
  <c r="E79" i="7" s="1"/>
  <c r="C80" i="7"/>
  <c r="D80" i="7" s="1"/>
  <c r="E80" i="7" s="1"/>
  <c r="C81" i="7"/>
  <c r="D81" i="7" s="1"/>
  <c r="E81" i="7" s="1"/>
  <c r="C5" i="7"/>
  <c r="D5" i="7" s="1"/>
  <c r="E5" i="7" s="1"/>
  <c r="G5" i="7" s="1"/>
  <c r="C6" i="7"/>
  <c r="D6" i="7" s="1"/>
  <c r="E6" i="7" s="1"/>
  <c r="G6" i="7" s="1"/>
  <c r="C7" i="7"/>
  <c r="D7" i="7" s="1"/>
  <c r="E7" i="7" s="1"/>
  <c r="G7" i="7" s="1"/>
  <c r="C8" i="7"/>
  <c r="D8" i="7" s="1"/>
  <c r="E8" i="7" s="1"/>
  <c r="G8" i="7" s="1"/>
  <c r="C9" i="7"/>
  <c r="D9" i="7" s="1"/>
  <c r="E9" i="7" s="1"/>
  <c r="G9" i="7" s="1"/>
  <c r="C10" i="7"/>
  <c r="D10" i="7" s="1"/>
  <c r="E10" i="7" s="1"/>
  <c r="G10" i="7" s="1"/>
  <c r="C11" i="7"/>
  <c r="D11" i="7" s="1"/>
  <c r="E11" i="7" s="1"/>
  <c r="G11" i="7" s="1"/>
  <c r="C12" i="7"/>
  <c r="D12" i="7" s="1"/>
  <c r="E12" i="7" s="1"/>
  <c r="G12" i="7" s="1"/>
  <c r="C13" i="7"/>
  <c r="D13" i="7" s="1"/>
  <c r="E13" i="7" s="1"/>
  <c r="G13" i="7" s="1"/>
  <c r="C14" i="7"/>
  <c r="D14" i="7" s="1"/>
  <c r="E14" i="7" s="1"/>
  <c r="G14" i="7" s="1"/>
  <c r="C15" i="7"/>
  <c r="D15" i="7" s="1"/>
  <c r="E15" i="7" s="1"/>
  <c r="G15" i="7" s="1"/>
  <c r="C16" i="7"/>
  <c r="D16" i="7" s="1"/>
  <c r="E16" i="7" s="1"/>
  <c r="G16" i="7" s="1"/>
  <c r="C17" i="7"/>
  <c r="D17" i="7" s="1"/>
  <c r="E17" i="7" s="1"/>
  <c r="G17" i="7" s="1"/>
  <c r="C18" i="7"/>
  <c r="D18" i="7" s="1"/>
  <c r="E18" i="7" s="1"/>
  <c r="G18" i="7" s="1"/>
  <c r="C19" i="7"/>
  <c r="D19" i="7" s="1"/>
  <c r="E19" i="7" s="1"/>
  <c r="G19" i="7" s="1"/>
  <c r="C20" i="7"/>
  <c r="D20" i="7" s="1"/>
  <c r="E20" i="7" s="1"/>
  <c r="G20" i="7" s="1"/>
  <c r="C21" i="7"/>
  <c r="D21" i="7" s="1"/>
  <c r="E21" i="7" s="1"/>
  <c r="G21" i="7" s="1"/>
  <c r="C22" i="7"/>
  <c r="D22" i="7" s="1"/>
  <c r="E22" i="7" s="1"/>
  <c r="G22" i="7" s="1"/>
  <c r="C23" i="7"/>
  <c r="D23" i="7" s="1"/>
  <c r="E23" i="7" s="1"/>
  <c r="G23" i="7" s="1"/>
  <c r="C24" i="7"/>
  <c r="D24" i="7" s="1"/>
  <c r="E24" i="7" s="1"/>
  <c r="G24" i="7" s="1"/>
  <c r="C25" i="7"/>
  <c r="D25" i="7" s="1"/>
  <c r="E25" i="7" s="1"/>
  <c r="G25" i="7" s="1"/>
  <c r="C26" i="7"/>
  <c r="D26" i="7" s="1"/>
  <c r="E26" i="7" s="1"/>
  <c r="G26" i="7" s="1"/>
  <c r="C4" i="7"/>
  <c r="D4" i="7" s="1"/>
  <c r="C4" i="3"/>
  <c r="D4" i="3" s="1"/>
  <c r="D77" i="7"/>
  <c r="E77" i="7" s="1"/>
  <c r="D70" i="7"/>
  <c r="E70" i="7" s="1"/>
  <c r="D53" i="7"/>
  <c r="E53" i="7" s="1"/>
  <c r="G53" i="7" s="1"/>
  <c r="D45" i="7"/>
  <c r="E45" i="7" s="1"/>
  <c r="G45" i="7" s="1"/>
  <c r="D30" i="7"/>
  <c r="E30" i="7" s="1"/>
  <c r="G30" i="7" s="1"/>
  <c r="D29" i="7"/>
  <c r="E29" i="7" s="1"/>
  <c r="G29" i="7" s="1"/>
  <c r="I2" i="10" l="1"/>
  <c r="I24" i="10"/>
  <c r="I25" i="10" s="1"/>
  <c r="I26" i="10" s="1"/>
  <c r="I27" i="10" s="1"/>
  <c r="I28" i="10" s="1"/>
  <c r="I29" i="10" s="1"/>
  <c r="I30" i="10" s="1"/>
  <c r="I31" i="10" s="1"/>
  <c r="I32" i="10" s="1"/>
  <c r="I33" i="10" s="1"/>
  <c r="I34" i="10" s="1"/>
  <c r="I35" i="10" s="1"/>
  <c r="I36" i="10" s="1"/>
  <c r="I37" i="10" s="1"/>
  <c r="I38" i="10" s="1"/>
  <c r="I39" i="10" s="1"/>
  <c r="I40" i="10" s="1"/>
  <c r="I41" i="10" s="1"/>
  <c r="I42" i="10" s="1"/>
  <c r="I43" i="10" s="1"/>
  <c r="I44" i="10" s="1"/>
  <c r="I45" i="10" s="1"/>
  <c r="I46" i="10" s="1"/>
  <c r="I47" i="10" s="1"/>
  <c r="I48" i="10" s="1"/>
  <c r="I49" i="10" s="1"/>
  <c r="I50" i="10" s="1"/>
  <c r="I51" i="10" s="1"/>
  <c r="I52" i="10" s="1"/>
  <c r="I53" i="10" s="1"/>
  <c r="I54" i="10" s="1"/>
  <c r="I55" i="10" s="1"/>
  <c r="I56" i="10" s="1"/>
  <c r="I57" i="10" s="1"/>
  <c r="I58" i="10" s="1"/>
  <c r="I59" i="10" s="1"/>
  <c r="I60" i="10" s="1"/>
  <c r="I61" i="10" s="1"/>
  <c r="I62" i="10" s="1"/>
  <c r="I63" i="10" s="1"/>
  <c r="I64" i="10" s="1"/>
  <c r="I65" i="10" s="1"/>
  <c r="I66" i="10" s="1"/>
  <c r="I67" i="10" s="1"/>
  <c r="I68" i="10" s="1"/>
  <c r="I69" i="10" s="1"/>
  <c r="I70" i="10" s="1"/>
  <c r="I71" i="10" s="1"/>
  <c r="E4" i="7"/>
  <c r="G4" i="7" s="1"/>
  <c r="H2" i="7" s="1"/>
  <c r="I72" i="10" l="1"/>
  <c r="I73" i="10" s="1"/>
  <c r="I74" i="10" s="1"/>
  <c r="I75" i="10" s="1"/>
  <c r="I76" i="10" s="1"/>
  <c r="I77" i="10" s="1"/>
  <c r="I78" i="10" s="1"/>
  <c r="I79" i="10" s="1"/>
  <c r="I80" i="10" s="1"/>
  <c r="I81" i="10" s="1"/>
  <c r="I82" i="10" s="1"/>
  <c r="I83" i="10" s="1"/>
  <c r="I84" i="10" s="1"/>
  <c r="I85" i="10" s="1"/>
  <c r="I86" i="10" s="1"/>
  <c r="I87" i="10" s="1"/>
  <c r="I88" i="10" s="1"/>
  <c r="I89" i="10" s="1"/>
  <c r="I90" i="10" s="1"/>
  <c r="I91" i="10" s="1"/>
  <c r="I92" i="10" s="1"/>
  <c r="I93" i="10" s="1"/>
  <c r="I94" i="10" s="1"/>
  <c r="I95" i="10" s="1"/>
  <c r="I96" i="10" s="1"/>
  <c r="I97" i="10" s="1"/>
  <c r="I98" i="10" s="1"/>
  <c r="I99" i="10" s="1"/>
  <c r="I100" i="10" s="1"/>
  <c r="I101" i="10" s="1"/>
  <c r="I102" i="10" s="1"/>
  <c r="I103" i="10" s="1"/>
  <c r="I104" i="10" s="1"/>
  <c r="I105" i="10" s="1"/>
  <c r="I106" i="10" s="1"/>
  <c r="I107" i="10" s="1"/>
  <c r="I108" i="10" s="1"/>
  <c r="I109" i="10" s="1"/>
  <c r="I110" i="10" s="1"/>
  <c r="I111" i="10" s="1"/>
  <c r="I112" i="10" s="1"/>
  <c r="I113" i="10" s="1"/>
  <c r="I114" i="10" s="1"/>
  <c r="I115" i="10" s="1"/>
  <c r="I116" i="10" s="1"/>
  <c r="I117" i="10" s="1"/>
  <c r="I118" i="10" s="1"/>
  <c r="I119" i="10" s="1"/>
  <c r="I120" i="10" s="1"/>
  <c r="I121" i="10" s="1"/>
  <c r="I122" i="10" s="1"/>
  <c r="I123" i="10" s="1"/>
  <c r="I124" i="10" s="1"/>
  <c r="I125" i="10" s="1"/>
  <c r="I126" i="10" s="1"/>
  <c r="I127" i="10" s="1"/>
  <c r="I128" i="10" s="1"/>
  <c r="I129" i="10" s="1"/>
  <c r="I130" i="10" s="1"/>
  <c r="I131" i="10" s="1"/>
  <c r="I132" i="10" s="1"/>
  <c r="I133" i="10" s="1"/>
  <c r="I134" i="10" s="1"/>
  <c r="I135" i="10" s="1"/>
  <c r="I136" i="10" s="1"/>
  <c r="I137" i="10" s="1"/>
  <c r="I138" i="10" s="1"/>
  <c r="I139" i="10" s="1"/>
  <c r="I140" i="10" s="1"/>
  <c r="I141" i="10" s="1"/>
  <c r="I142" i="10" s="1"/>
  <c r="I143" i="10" s="1"/>
  <c r="I144" i="10" s="1"/>
  <c r="I145" i="10" s="1"/>
  <c r="I146" i="10" s="1"/>
  <c r="I147" i="10" s="1"/>
  <c r="I148" i="10" s="1"/>
  <c r="I149" i="10" s="1"/>
  <c r="I150" i="10" s="1"/>
  <c r="I151" i="10" s="1"/>
  <c r="I152" i="10" s="1"/>
  <c r="I153" i="10" s="1"/>
  <c r="I154" i="10" s="1"/>
  <c r="I155" i="10" s="1"/>
  <c r="I156" i="10" s="1"/>
  <c r="I157" i="10" s="1"/>
  <c r="I158" i="10" s="1"/>
  <c r="E24" i="6"/>
  <c r="G24" i="6" s="1"/>
  <c r="C81" i="5"/>
  <c r="D81" i="5" s="1"/>
  <c r="E81" i="5" s="1"/>
  <c r="C80" i="5"/>
  <c r="D80" i="5" s="1"/>
  <c r="E80" i="5" s="1"/>
  <c r="C79" i="5"/>
  <c r="D79" i="5" s="1"/>
  <c r="E79" i="5" s="1"/>
  <c r="C78" i="5"/>
  <c r="D78" i="5" s="1"/>
  <c r="E78" i="5" s="1"/>
  <c r="C77" i="5"/>
  <c r="D77" i="5" s="1"/>
  <c r="E77" i="5" s="1"/>
  <c r="C76" i="5"/>
  <c r="D76" i="5" s="1"/>
  <c r="E76" i="5" s="1"/>
  <c r="C75" i="5"/>
  <c r="D75" i="5" s="1"/>
  <c r="E75" i="5" s="1"/>
  <c r="C74" i="5"/>
  <c r="D74" i="5" s="1"/>
  <c r="E74" i="5" s="1"/>
  <c r="C73" i="5"/>
  <c r="D73" i="5" s="1"/>
  <c r="E73" i="5" s="1"/>
  <c r="C72" i="5"/>
  <c r="D72" i="5" s="1"/>
  <c r="E72" i="5" s="1"/>
  <c r="C71" i="5"/>
  <c r="D71" i="5" s="1"/>
  <c r="E71" i="5" s="1"/>
  <c r="C70" i="5"/>
  <c r="D70" i="5" s="1"/>
  <c r="E70" i="5" s="1"/>
  <c r="C69" i="5"/>
  <c r="D69" i="5" s="1"/>
  <c r="E69" i="5" s="1"/>
  <c r="C68" i="5"/>
  <c r="D68" i="5" s="1"/>
  <c r="E68" i="5" s="1"/>
  <c r="C67" i="5"/>
  <c r="D67" i="5" s="1"/>
  <c r="E67" i="5" s="1"/>
  <c r="C66" i="5"/>
  <c r="D66" i="5" s="1"/>
  <c r="E66" i="5" s="1"/>
  <c r="C65" i="5"/>
  <c r="D65" i="5" s="1"/>
  <c r="E65" i="5" s="1"/>
  <c r="C64" i="5"/>
  <c r="D64" i="5" s="1"/>
  <c r="E64" i="5" s="1"/>
  <c r="C63" i="5"/>
  <c r="D63" i="5" s="1"/>
  <c r="E63" i="5" s="1"/>
  <c r="C62" i="5"/>
  <c r="D62" i="5" s="1"/>
  <c r="E62" i="5" s="1"/>
  <c r="C61" i="5"/>
  <c r="D61" i="5" s="1"/>
  <c r="E61" i="5" s="1"/>
  <c r="G61" i="5" s="1"/>
  <c r="C60" i="5"/>
  <c r="D60" i="5" s="1"/>
  <c r="E60" i="5" s="1"/>
  <c r="G60" i="5" s="1"/>
  <c r="C59" i="5"/>
  <c r="D59" i="5" s="1"/>
  <c r="E59" i="5" s="1"/>
  <c r="G59" i="5" s="1"/>
  <c r="C58" i="5"/>
  <c r="D58" i="5" s="1"/>
  <c r="E58" i="5" s="1"/>
  <c r="G58" i="5" s="1"/>
  <c r="C57" i="5"/>
  <c r="D57" i="5" s="1"/>
  <c r="E57" i="5" s="1"/>
  <c r="G57" i="5" s="1"/>
  <c r="C56" i="5"/>
  <c r="D56" i="5" s="1"/>
  <c r="E56" i="5" s="1"/>
  <c r="G56" i="5" s="1"/>
  <c r="C55" i="5"/>
  <c r="D55" i="5" s="1"/>
  <c r="E55" i="5" s="1"/>
  <c r="G55" i="5" s="1"/>
  <c r="C54" i="5"/>
  <c r="D54" i="5" s="1"/>
  <c r="E54" i="5" s="1"/>
  <c r="G54" i="5" s="1"/>
  <c r="C53" i="5"/>
  <c r="D53" i="5" s="1"/>
  <c r="E53" i="5" s="1"/>
  <c r="G53" i="5" s="1"/>
  <c r="C52" i="5"/>
  <c r="D52" i="5" s="1"/>
  <c r="E52" i="5" s="1"/>
  <c r="G52" i="5" s="1"/>
  <c r="C51" i="5"/>
  <c r="D51" i="5" s="1"/>
  <c r="E51" i="5" s="1"/>
  <c r="G51" i="5" s="1"/>
  <c r="C50" i="5"/>
  <c r="D50" i="5" s="1"/>
  <c r="E50" i="5" s="1"/>
  <c r="G50" i="5" s="1"/>
  <c r="C49" i="5"/>
  <c r="D49" i="5" s="1"/>
  <c r="E49" i="5" s="1"/>
  <c r="G49" i="5" s="1"/>
  <c r="C48" i="5"/>
  <c r="D48" i="5" s="1"/>
  <c r="E48" i="5" s="1"/>
  <c r="G48" i="5" s="1"/>
  <c r="C47" i="5"/>
  <c r="D47" i="5" s="1"/>
  <c r="E47" i="5" s="1"/>
  <c r="G47" i="5" s="1"/>
  <c r="C46" i="5"/>
  <c r="D46" i="5" s="1"/>
  <c r="E46" i="5" s="1"/>
  <c r="G46" i="5" s="1"/>
  <c r="C45" i="5"/>
  <c r="D45" i="5" s="1"/>
  <c r="E45" i="5" s="1"/>
  <c r="G45" i="5" s="1"/>
  <c r="C44" i="5"/>
  <c r="D44" i="5" s="1"/>
  <c r="E44" i="5" s="1"/>
  <c r="G44" i="5" s="1"/>
  <c r="C43" i="5"/>
  <c r="D43" i="5" s="1"/>
  <c r="E43" i="5" s="1"/>
  <c r="G43" i="5" s="1"/>
  <c r="C42" i="5"/>
  <c r="D42" i="5" s="1"/>
  <c r="E42" i="5" s="1"/>
  <c r="G42" i="5" s="1"/>
  <c r="C41" i="5"/>
  <c r="D41" i="5" s="1"/>
  <c r="E41" i="5" s="1"/>
  <c r="G41" i="5" s="1"/>
  <c r="C40" i="5"/>
  <c r="D40" i="5" s="1"/>
  <c r="E40" i="5" s="1"/>
  <c r="G40" i="5" s="1"/>
  <c r="C39" i="5"/>
  <c r="D39" i="5" s="1"/>
  <c r="E39" i="5" s="1"/>
  <c r="G39" i="5" s="1"/>
  <c r="C38" i="5"/>
  <c r="D38" i="5" s="1"/>
  <c r="E38" i="5" s="1"/>
  <c r="G38" i="5" s="1"/>
  <c r="C37" i="5"/>
  <c r="D37" i="5" s="1"/>
  <c r="E37" i="5" s="1"/>
  <c r="G37" i="5" s="1"/>
  <c r="C36" i="5"/>
  <c r="D36" i="5" s="1"/>
  <c r="E36" i="5" s="1"/>
  <c r="G36" i="5" s="1"/>
  <c r="C35" i="5"/>
  <c r="D35" i="5" s="1"/>
  <c r="E35" i="5" s="1"/>
  <c r="G35" i="5" s="1"/>
  <c r="C34" i="5"/>
  <c r="D34" i="5" s="1"/>
  <c r="E34" i="5" s="1"/>
  <c r="G34" i="5" s="1"/>
  <c r="C33" i="5"/>
  <c r="D33" i="5" s="1"/>
  <c r="E33" i="5" s="1"/>
  <c r="G33" i="5" s="1"/>
  <c r="C32" i="5"/>
  <c r="D32" i="5" s="1"/>
  <c r="E32" i="5" s="1"/>
  <c r="G32" i="5" s="1"/>
  <c r="C31" i="5"/>
  <c r="D31" i="5" s="1"/>
  <c r="E31" i="5" s="1"/>
  <c r="G31" i="5" s="1"/>
  <c r="C30" i="5"/>
  <c r="D30" i="5" s="1"/>
  <c r="E30" i="5" s="1"/>
  <c r="G30" i="5" s="1"/>
  <c r="C29" i="5"/>
  <c r="D29" i="5" s="1"/>
  <c r="E29" i="5" s="1"/>
  <c r="G29" i="5" s="1"/>
  <c r="C28" i="5"/>
  <c r="D28" i="5" s="1"/>
  <c r="E28" i="5" s="1"/>
  <c r="G28" i="5" s="1"/>
  <c r="C27" i="5"/>
  <c r="D27" i="5" s="1"/>
  <c r="E27" i="5" s="1"/>
  <c r="G27" i="5" s="1"/>
  <c r="C26" i="5"/>
  <c r="D26" i="5" s="1"/>
  <c r="E26" i="5" s="1"/>
  <c r="G26" i="5" s="1"/>
  <c r="C25" i="5"/>
  <c r="D25" i="5" s="1"/>
  <c r="E25" i="5" s="1"/>
  <c r="G25" i="5" s="1"/>
  <c r="C24" i="5"/>
  <c r="D24" i="5" s="1"/>
  <c r="E24" i="5" s="1"/>
  <c r="G24" i="5" s="1"/>
  <c r="C23" i="5"/>
  <c r="D23" i="5" s="1"/>
  <c r="E23" i="5" s="1"/>
  <c r="G23" i="5" s="1"/>
  <c r="C22" i="5"/>
  <c r="D22" i="5" s="1"/>
  <c r="E22" i="5" s="1"/>
  <c r="G22" i="5" s="1"/>
  <c r="C21" i="5"/>
  <c r="D21" i="5" s="1"/>
  <c r="E21" i="5" s="1"/>
  <c r="G21" i="5" s="1"/>
  <c r="C20" i="5"/>
  <c r="D20" i="5" s="1"/>
  <c r="E20" i="5" s="1"/>
  <c r="G20" i="5" s="1"/>
  <c r="C19" i="5"/>
  <c r="D19" i="5" s="1"/>
  <c r="E19" i="5" s="1"/>
  <c r="G19" i="5" s="1"/>
  <c r="C18" i="5"/>
  <c r="D18" i="5" s="1"/>
  <c r="E18" i="5" s="1"/>
  <c r="G18" i="5" s="1"/>
  <c r="C17" i="5"/>
  <c r="D17" i="5" s="1"/>
  <c r="E17" i="5" s="1"/>
  <c r="G17" i="5" s="1"/>
  <c r="C16" i="5"/>
  <c r="D16" i="5" s="1"/>
  <c r="E16" i="5" s="1"/>
  <c r="G16" i="5" s="1"/>
  <c r="C15" i="5"/>
  <c r="D15" i="5" s="1"/>
  <c r="E15" i="5" s="1"/>
  <c r="G15" i="5" s="1"/>
  <c r="C14" i="5"/>
  <c r="D14" i="5" s="1"/>
  <c r="E14" i="5" s="1"/>
  <c r="G14" i="5" s="1"/>
  <c r="C13" i="5"/>
  <c r="D13" i="5" s="1"/>
  <c r="E13" i="5" s="1"/>
  <c r="G13" i="5" s="1"/>
  <c r="C12" i="5"/>
  <c r="D12" i="5" s="1"/>
  <c r="E12" i="5" s="1"/>
  <c r="G12" i="5" s="1"/>
  <c r="C11" i="5"/>
  <c r="D11" i="5" s="1"/>
  <c r="E11" i="5" s="1"/>
  <c r="G11" i="5" s="1"/>
  <c r="C10" i="5"/>
  <c r="D10" i="5" s="1"/>
  <c r="E10" i="5" s="1"/>
  <c r="G10" i="5" s="1"/>
  <c r="C9" i="5"/>
  <c r="D9" i="5" s="1"/>
  <c r="E9" i="5" s="1"/>
  <c r="G9" i="5" s="1"/>
  <c r="C8" i="5"/>
  <c r="D8" i="5" s="1"/>
  <c r="E8" i="5" s="1"/>
  <c r="G8" i="5" s="1"/>
  <c r="C7" i="5"/>
  <c r="D7" i="5" s="1"/>
  <c r="E7" i="5" s="1"/>
  <c r="G7" i="5" s="1"/>
  <c r="C6" i="5"/>
  <c r="D6" i="5" s="1"/>
  <c r="E6" i="5" s="1"/>
  <c r="G6" i="5" s="1"/>
  <c r="C5" i="5"/>
  <c r="D5" i="5" s="1"/>
  <c r="E5" i="5" s="1"/>
  <c r="G5" i="5" s="1"/>
  <c r="C4" i="5"/>
  <c r="D4" i="5" s="1"/>
  <c r="E4" i="5" s="1"/>
  <c r="G4" i="5" s="1"/>
  <c r="C81" i="4"/>
  <c r="D81" i="4" s="1"/>
  <c r="E81" i="4" s="1"/>
  <c r="C80" i="4"/>
  <c r="D80" i="4" s="1"/>
  <c r="E80" i="4" s="1"/>
  <c r="C79" i="4"/>
  <c r="D79" i="4" s="1"/>
  <c r="E79" i="4" s="1"/>
  <c r="C78" i="4"/>
  <c r="D78" i="4" s="1"/>
  <c r="E78" i="4" s="1"/>
  <c r="C77" i="4"/>
  <c r="D77" i="4" s="1"/>
  <c r="E77" i="4" s="1"/>
  <c r="C76" i="4"/>
  <c r="D76" i="4" s="1"/>
  <c r="E76" i="4" s="1"/>
  <c r="C75" i="4"/>
  <c r="D75" i="4" s="1"/>
  <c r="E75" i="4" s="1"/>
  <c r="C74" i="4"/>
  <c r="D74" i="4" s="1"/>
  <c r="E74" i="4" s="1"/>
  <c r="C73" i="4"/>
  <c r="D73" i="4" s="1"/>
  <c r="E73" i="4" s="1"/>
  <c r="C72" i="4"/>
  <c r="D72" i="4" s="1"/>
  <c r="E72" i="4" s="1"/>
  <c r="C71" i="4"/>
  <c r="D71" i="4" s="1"/>
  <c r="E71" i="4" s="1"/>
  <c r="C70" i="4"/>
  <c r="D70" i="4" s="1"/>
  <c r="E70" i="4" s="1"/>
  <c r="C69" i="4"/>
  <c r="D69" i="4" s="1"/>
  <c r="E69" i="4" s="1"/>
  <c r="C68" i="4"/>
  <c r="D68" i="4" s="1"/>
  <c r="E68" i="4" s="1"/>
  <c r="C67" i="4"/>
  <c r="D67" i="4" s="1"/>
  <c r="E67" i="4" s="1"/>
  <c r="C66" i="4"/>
  <c r="D66" i="4" s="1"/>
  <c r="E66" i="4" s="1"/>
  <c r="C65" i="4"/>
  <c r="D65" i="4" s="1"/>
  <c r="E65" i="4" s="1"/>
  <c r="C64" i="4"/>
  <c r="D64" i="4" s="1"/>
  <c r="E64" i="4" s="1"/>
  <c r="C63" i="4"/>
  <c r="D63" i="4" s="1"/>
  <c r="E63" i="4" s="1"/>
  <c r="C62" i="4"/>
  <c r="D62" i="4" s="1"/>
  <c r="E62" i="4" s="1"/>
  <c r="C61" i="4"/>
  <c r="D61" i="4" s="1"/>
  <c r="E61" i="4" s="1"/>
  <c r="G61" i="4" s="1"/>
  <c r="C60" i="4"/>
  <c r="D60" i="4" s="1"/>
  <c r="E60" i="4" s="1"/>
  <c r="G60" i="4" s="1"/>
  <c r="C59" i="4"/>
  <c r="D59" i="4" s="1"/>
  <c r="E59" i="4" s="1"/>
  <c r="G59" i="4" s="1"/>
  <c r="C58" i="4"/>
  <c r="D58" i="4" s="1"/>
  <c r="E58" i="4" s="1"/>
  <c r="G58" i="4" s="1"/>
  <c r="C57" i="4"/>
  <c r="D57" i="4" s="1"/>
  <c r="E57" i="4" s="1"/>
  <c r="G57" i="4" s="1"/>
  <c r="C56" i="4"/>
  <c r="D56" i="4" s="1"/>
  <c r="E56" i="4" s="1"/>
  <c r="G56" i="4" s="1"/>
  <c r="C55" i="4"/>
  <c r="D55" i="4" s="1"/>
  <c r="E55" i="4" s="1"/>
  <c r="G55" i="4" s="1"/>
  <c r="F54" i="4"/>
  <c r="C54" i="4"/>
  <c r="D54" i="4" s="1"/>
  <c r="E54" i="4" s="1"/>
  <c r="C53" i="4"/>
  <c r="D53" i="4" s="1"/>
  <c r="E53" i="4" s="1"/>
  <c r="G53" i="4" s="1"/>
  <c r="C52" i="4"/>
  <c r="D52" i="4" s="1"/>
  <c r="E52" i="4" s="1"/>
  <c r="G52" i="4" s="1"/>
  <c r="C51" i="4"/>
  <c r="D51" i="4" s="1"/>
  <c r="E51" i="4" s="1"/>
  <c r="G51" i="4" s="1"/>
  <c r="C50" i="4"/>
  <c r="D50" i="4" s="1"/>
  <c r="E50" i="4" s="1"/>
  <c r="G50" i="4" s="1"/>
  <c r="C49" i="4"/>
  <c r="D49" i="4" s="1"/>
  <c r="E49" i="4" s="1"/>
  <c r="G49" i="4" s="1"/>
  <c r="C48" i="4"/>
  <c r="D48" i="4" s="1"/>
  <c r="E48" i="4" s="1"/>
  <c r="G48" i="4" s="1"/>
  <c r="C47" i="4"/>
  <c r="D47" i="4" s="1"/>
  <c r="E47" i="4" s="1"/>
  <c r="G47" i="4" s="1"/>
  <c r="C46" i="4"/>
  <c r="D46" i="4" s="1"/>
  <c r="E46" i="4" s="1"/>
  <c r="G46" i="4" s="1"/>
  <c r="C45" i="4"/>
  <c r="D45" i="4" s="1"/>
  <c r="E45" i="4" s="1"/>
  <c r="G45" i="4" s="1"/>
  <c r="C44" i="4"/>
  <c r="D44" i="4" s="1"/>
  <c r="E44" i="4" s="1"/>
  <c r="G44" i="4" s="1"/>
  <c r="C43" i="4"/>
  <c r="D43" i="4" s="1"/>
  <c r="E43" i="4" s="1"/>
  <c r="G43" i="4" s="1"/>
  <c r="C42" i="4"/>
  <c r="D42" i="4" s="1"/>
  <c r="E42" i="4" s="1"/>
  <c r="G42" i="4" s="1"/>
  <c r="C41" i="4"/>
  <c r="D41" i="4" s="1"/>
  <c r="E41" i="4" s="1"/>
  <c r="G41" i="4" s="1"/>
  <c r="C40" i="4"/>
  <c r="D40" i="4" s="1"/>
  <c r="E40" i="4" s="1"/>
  <c r="G40" i="4" s="1"/>
  <c r="C39" i="4"/>
  <c r="D39" i="4" s="1"/>
  <c r="E39" i="4" s="1"/>
  <c r="G39" i="4" s="1"/>
  <c r="C38" i="4"/>
  <c r="D38" i="4" s="1"/>
  <c r="E38" i="4" s="1"/>
  <c r="G38" i="4" s="1"/>
  <c r="C37" i="4"/>
  <c r="D37" i="4" s="1"/>
  <c r="E37" i="4" s="1"/>
  <c r="G37" i="4" s="1"/>
  <c r="C36" i="4"/>
  <c r="D36" i="4" s="1"/>
  <c r="E36" i="4" s="1"/>
  <c r="G36" i="4" s="1"/>
  <c r="C35" i="4"/>
  <c r="D35" i="4" s="1"/>
  <c r="E35" i="4" s="1"/>
  <c r="G35" i="4" s="1"/>
  <c r="C34" i="4"/>
  <c r="D34" i="4" s="1"/>
  <c r="E34" i="4" s="1"/>
  <c r="G34" i="4" s="1"/>
  <c r="C33" i="4"/>
  <c r="D33" i="4" s="1"/>
  <c r="E33" i="4" s="1"/>
  <c r="G33" i="4" s="1"/>
  <c r="C32" i="4"/>
  <c r="D32" i="4" s="1"/>
  <c r="E32" i="4" s="1"/>
  <c r="G32" i="4" s="1"/>
  <c r="C31" i="4"/>
  <c r="D31" i="4" s="1"/>
  <c r="E31" i="4" s="1"/>
  <c r="G31" i="4" s="1"/>
  <c r="C30" i="4"/>
  <c r="D30" i="4" s="1"/>
  <c r="E30" i="4" s="1"/>
  <c r="G30" i="4" s="1"/>
  <c r="C29" i="4"/>
  <c r="D29" i="4" s="1"/>
  <c r="E29" i="4" s="1"/>
  <c r="G29" i="4" s="1"/>
  <c r="C28" i="4"/>
  <c r="D28" i="4" s="1"/>
  <c r="E28" i="4" s="1"/>
  <c r="G28" i="4" s="1"/>
  <c r="C27" i="4"/>
  <c r="D27" i="4" s="1"/>
  <c r="E27" i="4" s="1"/>
  <c r="G27" i="4" s="1"/>
  <c r="C26" i="4"/>
  <c r="D26" i="4" s="1"/>
  <c r="E26" i="4" s="1"/>
  <c r="G26" i="4" s="1"/>
  <c r="C25" i="4"/>
  <c r="D25" i="4" s="1"/>
  <c r="E25" i="4" s="1"/>
  <c r="G25" i="4" s="1"/>
  <c r="C24" i="4"/>
  <c r="D24" i="4" s="1"/>
  <c r="E24" i="4" s="1"/>
  <c r="G24" i="4" s="1"/>
  <c r="C23" i="4"/>
  <c r="D23" i="4" s="1"/>
  <c r="E23" i="4" s="1"/>
  <c r="G23" i="4" s="1"/>
  <c r="C22" i="4"/>
  <c r="D22" i="4" s="1"/>
  <c r="E22" i="4" s="1"/>
  <c r="G22" i="4" s="1"/>
  <c r="C21" i="4"/>
  <c r="D21" i="4" s="1"/>
  <c r="E21" i="4" s="1"/>
  <c r="G21" i="4" s="1"/>
  <c r="C20" i="4"/>
  <c r="D20" i="4" s="1"/>
  <c r="E20" i="4" s="1"/>
  <c r="G20" i="4" s="1"/>
  <c r="C19" i="4"/>
  <c r="D19" i="4" s="1"/>
  <c r="E19" i="4" s="1"/>
  <c r="G19" i="4" s="1"/>
  <c r="C18" i="4"/>
  <c r="D18" i="4" s="1"/>
  <c r="E18" i="4" s="1"/>
  <c r="G18" i="4" s="1"/>
  <c r="C17" i="4"/>
  <c r="D17" i="4" s="1"/>
  <c r="E17" i="4" s="1"/>
  <c r="G17" i="4" s="1"/>
  <c r="C16" i="4"/>
  <c r="D16" i="4" s="1"/>
  <c r="E16" i="4" s="1"/>
  <c r="G16" i="4" s="1"/>
  <c r="C15" i="4"/>
  <c r="D15" i="4" s="1"/>
  <c r="E15" i="4" s="1"/>
  <c r="G15" i="4" s="1"/>
  <c r="C14" i="4"/>
  <c r="D14" i="4" s="1"/>
  <c r="E14" i="4" s="1"/>
  <c r="G14" i="4" s="1"/>
  <c r="C13" i="4"/>
  <c r="D13" i="4" s="1"/>
  <c r="E13" i="4" s="1"/>
  <c r="G13" i="4" s="1"/>
  <c r="C12" i="4"/>
  <c r="D12" i="4" s="1"/>
  <c r="E12" i="4" s="1"/>
  <c r="G12" i="4" s="1"/>
  <c r="C11" i="4"/>
  <c r="D11" i="4" s="1"/>
  <c r="E11" i="4" s="1"/>
  <c r="G11" i="4" s="1"/>
  <c r="C10" i="4"/>
  <c r="D10" i="4" s="1"/>
  <c r="E10" i="4" s="1"/>
  <c r="G10" i="4" s="1"/>
  <c r="C9" i="4"/>
  <c r="D9" i="4" s="1"/>
  <c r="E9" i="4" s="1"/>
  <c r="G9" i="4" s="1"/>
  <c r="C8" i="4"/>
  <c r="D8" i="4" s="1"/>
  <c r="E8" i="4" s="1"/>
  <c r="G8" i="4" s="1"/>
  <c r="C7" i="4"/>
  <c r="D7" i="4" s="1"/>
  <c r="E7" i="4" s="1"/>
  <c r="G7" i="4" s="1"/>
  <c r="C6" i="4"/>
  <c r="D6" i="4" s="1"/>
  <c r="E6" i="4" s="1"/>
  <c r="G6" i="4" s="1"/>
  <c r="C5" i="4"/>
  <c r="D5" i="4" s="1"/>
  <c r="E5" i="4" s="1"/>
  <c r="G5" i="4" s="1"/>
  <c r="C4" i="4"/>
  <c r="D4" i="4" s="1"/>
  <c r="E4" i="4" s="1"/>
  <c r="G4" i="4" s="1"/>
  <c r="G54" i="4" l="1"/>
  <c r="H2" i="5"/>
  <c r="D10" i="6"/>
  <c r="E10" i="6" s="1"/>
  <c r="G10" i="6" s="1"/>
  <c r="D18" i="6"/>
  <c r="E18" i="6" s="1"/>
  <c r="G18" i="6" s="1"/>
  <c r="D26" i="6"/>
  <c r="E26" i="6" s="1"/>
  <c r="G26" i="6" s="1"/>
  <c r="D34" i="6"/>
  <c r="E34" i="6" s="1"/>
  <c r="G34" i="6" s="1"/>
  <c r="D42" i="6"/>
  <c r="E42" i="6" s="1"/>
  <c r="G42" i="6" s="1"/>
  <c r="D50" i="6"/>
  <c r="E50" i="6" s="1"/>
  <c r="G50" i="6" s="1"/>
  <c r="D58" i="6"/>
  <c r="E58" i="6" s="1"/>
  <c r="D66" i="6"/>
  <c r="E66" i="6" s="1"/>
  <c r="D74" i="6"/>
  <c r="E74" i="6" s="1"/>
  <c r="D19" i="6"/>
  <c r="E19" i="6" s="1"/>
  <c r="G19" i="6" s="1"/>
  <c r="D75" i="6"/>
  <c r="E75" i="6" s="1"/>
  <c r="E4" i="6"/>
  <c r="G4" i="6" s="1"/>
  <c r="D12" i="6"/>
  <c r="E12" i="6" s="1"/>
  <c r="G12" i="6" s="1"/>
  <c r="D20" i="6"/>
  <c r="E20" i="6" s="1"/>
  <c r="G20" i="6" s="1"/>
  <c r="D28" i="6"/>
  <c r="E28" i="6" s="1"/>
  <c r="G28" i="6" s="1"/>
  <c r="D36" i="6"/>
  <c r="E36" i="6" s="1"/>
  <c r="G36" i="6" s="1"/>
  <c r="D44" i="6"/>
  <c r="E44" i="6" s="1"/>
  <c r="G44" i="6" s="1"/>
  <c r="D52" i="6"/>
  <c r="E52" i="6" s="1"/>
  <c r="G52" i="6" s="1"/>
  <c r="D60" i="6"/>
  <c r="E60" i="6" s="1"/>
  <c r="D68" i="6"/>
  <c r="E68" i="6" s="1"/>
  <c r="D76" i="6"/>
  <c r="E76" i="6" s="1"/>
  <c r="D13" i="6"/>
  <c r="E13" i="6" s="1"/>
  <c r="G13" i="6" s="1"/>
  <c r="D29" i="6"/>
  <c r="E29" i="6" s="1"/>
  <c r="G29" i="6" s="1"/>
  <c r="D45" i="6"/>
  <c r="E45" i="6" s="1"/>
  <c r="G45" i="6" s="1"/>
  <c r="D53" i="6"/>
  <c r="E53" i="6" s="1"/>
  <c r="G53" i="6" s="1"/>
  <c r="D61" i="6"/>
  <c r="E61" i="6" s="1"/>
  <c r="D69" i="6"/>
  <c r="E69" i="6" s="1"/>
  <c r="D77" i="6"/>
  <c r="E77" i="6" s="1"/>
  <c r="D11" i="6"/>
  <c r="E11" i="6" s="1"/>
  <c r="G11" i="6" s="1"/>
  <c r="D67" i="6"/>
  <c r="E67" i="6" s="1"/>
  <c r="D37" i="6"/>
  <c r="E37" i="6" s="1"/>
  <c r="G37" i="6" s="1"/>
  <c r="D6" i="6"/>
  <c r="E6" i="6" s="1"/>
  <c r="G6" i="6" s="1"/>
  <c r="D14" i="6"/>
  <c r="E14" i="6" s="1"/>
  <c r="G14" i="6" s="1"/>
  <c r="D22" i="6"/>
  <c r="E22" i="6" s="1"/>
  <c r="G22" i="6" s="1"/>
  <c r="D30" i="6"/>
  <c r="E30" i="6" s="1"/>
  <c r="G30" i="6" s="1"/>
  <c r="D38" i="6"/>
  <c r="E38" i="6" s="1"/>
  <c r="G38" i="6" s="1"/>
  <c r="D46" i="6"/>
  <c r="E46" i="6" s="1"/>
  <c r="G46" i="6" s="1"/>
  <c r="D54" i="6"/>
  <c r="E54" i="6" s="1"/>
  <c r="G54" i="6" s="1"/>
  <c r="D62" i="6"/>
  <c r="E62" i="6" s="1"/>
  <c r="D70" i="6"/>
  <c r="E70" i="6" s="1"/>
  <c r="D78" i="6"/>
  <c r="E78" i="6" s="1"/>
  <c r="D59" i="6"/>
  <c r="E59" i="6" s="1"/>
  <c r="D7" i="6"/>
  <c r="E7" i="6" s="1"/>
  <c r="G7" i="6" s="1"/>
  <c r="D15" i="6"/>
  <c r="E15" i="6" s="1"/>
  <c r="G15" i="6" s="1"/>
  <c r="D23" i="6"/>
  <c r="E23" i="6" s="1"/>
  <c r="G23" i="6" s="1"/>
  <c r="D31" i="6"/>
  <c r="E31" i="6" s="1"/>
  <c r="G31" i="6" s="1"/>
  <c r="D39" i="6"/>
  <c r="E39" i="6" s="1"/>
  <c r="G39" i="6" s="1"/>
  <c r="D47" i="6"/>
  <c r="E47" i="6" s="1"/>
  <c r="G47" i="6" s="1"/>
  <c r="D55" i="6"/>
  <c r="E55" i="6" s="1"/>
  <c r="G55" i="6" s="1"/>
  <c r="D63" i="6"/>
  <c r="E63" i="6" s="1"/>
  <c r="D71" i="6"/>
  <c r="E71" i="6" s="1"/>
  <c r="D79" i="6"/>
  <c r="E79" i="6" s="1"/>
  <c r="D35" i="6"/>
  <c r="E35" i="6" s="1"/>
  <c r="G35" i="6" s="1"/>
  <c r="D51" i="6"/>
  <c r="E51" i="6" s="1"/>
  <c r="G51" i="6" s="1"/>
  <c r="D5" i="6"/>
  <c r="E5" i="6" s="1"/>
  <c r="G5" i="6" s="1"/>
  <c r="D8" i="6"/>
  <c r="E8" i="6" s="1"/>
  <c r="G8" i="6" s="1"/>
  <c r="D16" i="6"/>
  <c r="E16" i="6" s="1"/>
  <c r="G16" i="6" s="1"/>
  <c r="D32" i="6"/>
  <c r="E32" i="6" s="1"/>
  <c r="G32" i="6" s="1"/>
  <c r="D40" i="6"/>
  <c r="E40" i="6" s="1"/>
  <c r="G40" i="6" s="1"/>
  <c r="D48" i="6"/>
  <c r="E48" i="6" s="1"/>
  <c r="G48" i="6" s="1"/>
  <c r="D56" i="6"/>
  <c r="E56" i="6" s="1"/>
  <c r="G56" i="6" s="1"/>
  <c r="D64" i="6"/>
  <c r="E64" i="6" s="1"/>
  <c r="D72" i="6"/>
  <c r="E72" i="6" s="1"/>
  <c r="D80" i="6"/>
  <c r="E80" i="6" s="1"/>
  <c r="D27" i="6"/>
  <c r="E27" i="6" s="1"/>
  <c r="G27" i="6" s="1"/>
  <c r="D43" i="6"/>
  <c r="E43" i="6" s="1"/>
  <c r="G43" i="6" s="1"/>
  <c r="D21" i="6"/>
  <c r="E21" i="6" s="1"/>
  <c r="G21" i="6" s="1"/>
  <c r="D9" i="6"/>
  <c r="E9" i="6" s="1"/>
  <c r="G9" i="6" s="1"/>
  <c r="D17" i="6"/>
  <c r="E17" i="6" s="1"/>
  <c r="G17" i="6" s="1"/>
  <c r="D25" i="6"/>
  <c r="E25" i="6" s="1"/>
  <c r="G25" i="6" s="1"/>
  <c r="D33" i="6"/>
  <c r="E33" i="6" s="1"/>
  <c r="G33" i="6" s="1"/>
  <c r="D41" i="6"/>
  <c r="E41" i="6" s="1"/>
  <c r="G41" i="6" s="1"/>
  <c r="D49" i="6"/>
  <c r="E49" i="6" s="1"/>
  <c r="G49" i="6" s="1"/>
  <c r="D57" i="6"/>
  <c r="E57" i="6" s="1"/>
  <c r="G57" i="6" s="1"/>
  <c r="D65" i="6"/>
  <c r="E65" i="6" s="1"/>
  <c r="D73" i="6"/>
  <c r="E73" i="6" s="1"/>
  <c r="D81" i="6"/>
  <c r="E81" i="6" s="1"/>
  <c r="H2" i="4"/>
  <c r="H2" i="6" l="1"/>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5" i="3"/>
  <c r="D5" i="3" s="1"/>
  <c r="E5" i="3" s="1"/>
  <c r="G5" i="3" s="1"/>
  <c r="C6" i="3"/>
  <c r="D6" i="3" s="1"/>
  <c r="E6" i="3" s="1"/>
  <c r="G6" i="3" s="1"/>
  <c r="C7" i="3"/>
  <c r="D7" i="3" s="1"/>
  <c r="E7" i="3" s="1"/>
  <c r="G7" i="3" s="1"/>
  <c r="C8" i="3"/>
  <c r="D8" i="3" s="1"/>
  <c r="E8" i="3" s="1"/>
  <c r="G8" i="3" s="1"/>
  <c r="C9" i="3"/>
  <c r="D9" i="3" s="1"/>
  <c r="E9" i="3" s="1"/>
  <c r="G9" i="3" s="1"/>
  <c r="C10" i="3"/>
  <c r="D10" i="3" s="1"/>
  <c r="E10" i="3" s="1"/>
  <c r="G10" i="3" s="1"/>
  <c r="C11" i="3"/>
  <c r="D11" i="3" s="1"/>
  <c r="E11" i="3" s="1"/>
  <c r="G11" i="3" s="1"/>
  <c r="C12" i="3"/>
  <c r="D12" i="3" s="1"/>
  <c r="E12" i="3" s="1"/>
  <c r="G12" i="3" s="1"/>
  <c r="C13" i="3"/>
  <c r="D13" i="3" s="1"/>
  <c r="E13" i="3" s="1"/>
  <c r="G13" i="3" s="1"/>
  <c r="C14" i="3"/>
  <c r="C15" i="3"/>
  <c r="C16" i="3"/>
  <c r="C17" i="3"/>
  <c r="D17" i="3" s="1"/>
  <c r="E17" i="3" s="1"/>
  <c r="G17" i="3" s="1"/>
  <c r="C18" i="3"/>
  <c r="C19" i="3"/>
  <c r="D19" i="3" s="1"/>
  <c r="E19" i="3" s="1"/>
  <c r="G19" i="3" s="1"/>
  <c r="C20" i="3"/>
  <c r="E4" i="3" l="1"/>
  <c r="G4" i="3" s="1"/>
  <c r="D21" i="3" l="1"/>
  <c r="E21" i="3" s="1"/>
  <c r="G21" i="3" s="1"/>
  <c r="D23" i="3" l="1"/>
  <c r="E23" i="3" s="1"/>
  <c r="G23" i="3" s="1"/>
  <c r="D14" i="3" l="1"/>
  <c r="E14" i="3" s="1"/>
  <c r="G14" i="3" s="1"/>
  <c r="D25" i="3"/>
  <c r="E25" i="3" s="1"/>
  <c r="G25" i="3" s="1"/>
  <c r="D15" i="3"/>
  <c r="E15" i="3" s="1"/>
  <c r="G15" i="3" s="1"/>
  <c r="D16" i="3" l="1"/>
  <c r="E16" i="3" s="1"/>
  <c r="G16" i="3" s="1"/>
  <c r="D27" i="3"/>
  <c r="E27" i="3" s="1"/>
  <c r="G27" i="3" s="1"/>
  <c r="D18" i="3" l="1"/>
  <c r="E18" i="3" s="1"/>
  <c r="G18" i="3" s="1"/>
  <c r="D29" i="3"/>
  <c r="E29" i="3" s="1"/>
  <c r="G29" i="3" s="1"/>
  <c r="D20" i="3" l="1"/>
  <c r="E20" i="3" s="1"/>
  <c r="G20" i="3" s="1"/>
  <c r="D31" i="3"/>
  <c r="E31" i="3" s="1"/>
  <c r="G31" i="3" s="1"/>
  <c r="D22" i="3" l="1"/>
  <c r="E22" i="3" s="1"/>
  <c r="G22" i="3" s="1"/>
  <c r="D33" i="3"/>
  <c r="E33" i="3" s="1"/>
  <c r="G33" i="3" s="1"/>
  <c r="D24" i="3" l="1"/>
  <c r="E24" i="3" s="1"/>
  <c r="G24" i="3" s="1"/>
  <c r="D35" i="3"/>
  <c r="E35" i="3" s="1"/>
  <c r="G35" i="3" s="1"/>
  <c r="D26" i="3" l="1"/>
  <c r="E26" i="3" s="1"/>
  <c r="G26" i="3" s="1"/>
  <c r="D37" i="3"/>
  <c r="E37" i="3" s="1"/>
  <c r="G37" i="3" s="1"/>
  <c r="D28" i="3" l="1"/>
  <c r="E28" i="3" s="1"/>
  <c r="G28" i="3" s="1"/>
  <c r="D39" i="3"/>
  <c r="E39" i="3" s="1"/>
  <c r="G39" i="3" s="1"/>
  <c r="D30" i="3" l="1"/>
  <c r="E30" i="3" s="1"/>
  <c r="G30" i="3" s="1"/>
  <c r="D41" i="3"/>
  <c r="E41" i="3" s="1"/>
  <c r="G41" i="3" s="1"/>
  <c r="D32" i="3" l="1"/>
  <c r="E32" i="3" s="1"/>
  <c r="G32" i="3" s="1"/>
  <c r="D43" i="3"/>
  <c r="E43" i="3" s="1"/>
  <c r="G43" i="3" s="1"/>
  <c r="D34" i="3" l="1"/>
  <c r="E34" i="3" s="1"/>
  <c r="G34" i="3" s="1"/>
  <c r="D45" i="3"/>
  <c r="E45" i="3" s="1"/>
  <c r="G45" i="3" s="1"/>
  <c r="D36" i="3" l="1"/>
  <c r="E36" i="3" s="1"/>
  <c r="G36" i="3" s="1"/>
  <c r="D47" i="3"/>
  <c r="E47" i="3" s="1"/>
  <c r="G47" i="3" s="1"/>
  <c r="D38" i="3" l="1"/>
  <c r="E38" i="3" s="1"/>
  <c r="G38" i="3" s="1"/>
  <c r="D49" i="3"/>
  <c r="E49" i="3" s="1"/>
  <c r="G49" i="3" s="1"/>
  <c r="D40" i="3" l="1"/>
  <c r="E40" i="3" s="1"/>
  <c r="G40" i="3" s="1"/>
  <c r="D51" i="3"/>
  <c r="E51" i="3" s="1"/>
  <c r="G51" i="3" s="1"/>
  <c r="D42" i="3" l="1"/>
  <c r="E42" i="3" s="1"/>
  <c r="G42" i="3" s="1"/>
  <c r="D53" i="3"/>
  <c r="E53" i="3" s="1"/>
  <c r="G53" i="3" s="1"/>
  <c r="D44" i="3" l="1"/>
  <c r="E44" i="3" s="1"/>
  <c r="G44" i="3" s="1"/>
  <c r="D55" i="3"/>
  <c r="E55" i="3" s="1"/>
  <c r="G55" i="3" s="1"/>
  <c r="D46" i="3" l="1"/>
  <c r="E46" i="3" s="1"/>
  <c r="G46" i="3" s="1"/>
  <c r="D57" i="3"/>
  <c r="E57" i="3" s="1"/>
  <c r="G57" i="3" s="1"/>
  <c r="D48" i="3" l="1"/>
  <c r="E48" i="3" s="1"/>
  <c r="G48" i="3" s="1"/>
  <c r="D59" i="3"/>
  <c r="E59" i="3" s="1"/>
  <c r="G59" i="3" s="1"/>
  <c r="D50" i="3" l="1"/>
  <c r="E50" i="3" s="1"/>
  <c r="G50" i="3" s="1"/>
  <c r="D61" i="3"/>
  <c r="E61" i="3" s="1"/>
  <c r="G61" i="3" s="1"/>
  <c r="D52" i="3" l="1"/>
  <c r="E52" i="3" s="1"/>
  <c r="G52" i="3" s="1"/>
  <c r="D63" i="3"/>
  <c r="E63" i="3" s="1"/>
  <c r="D54" i="3" l="1"/>
  <c r="E54" i="3" s="1"/>
  <c r="G54" i="3" s="1"/>
  <c r="D65" i="3"/>
  <c r="E65" i="3" s="1"/>
  <c r="D56" i="3" l="1"/>
  <c r="E56" i="3" s="1"/>
  <c r="G56" i="3" s="1"/>
  <c r="H2" i="3" s="1"/>
  <c r="D67" i="3"/>
  <c r="E67" i="3" s="1"/>
  <c r="D58" i="3" l="1"/>
  <c r="E58" i="3" s="1"/>
  <c r="G58" i="3" s="1"/>
  <c r="D69" i="3"/>
  <c r="E69" i="3" s="1"/>
  <c r="D60" i="3" l="1"/>
  <c r="E60" i="3" s="1"/>
  <c r="G60" i="3" s="1"/>
  <c r="D71" i="3"/>
  <c r="E71" i="3" s="1"/>
  <c r="D62" i="3" l="1"/>
  <c r="E62" i="3" s="1"/>
  <c r="D73" i="3"/>
  <c r="E73" i="3" s="1"/>
  <c r="D64" i="3" l="1"/>
  <c r="E64" i="3" s="1"/>
  <c r="D75" i="3"/>
  <c r="E75" i="3" s="1"/>
  <c r="D66" i="3" l="1"/>
  <c r="E66" i="3" s="1"/>
  <c r="D77" i="3"/>
  <c r="E77" i="3" s="1"/>
  <c r="D68" i="3" l="1"/>
  <c r="E68" i="3" s="1"/>
  <c r="D79" i="3"/>
  <c r="E79" i="3" s="1"/>
  <c r="D81" i="3"/>
  <c r="E81" i="3" s="1"/>
  <c r="D70" i="3" l="1"/>
  <c r="E70" i="3" s="1"/>
  <c r="D72" i="3" l="1"/>
  <c r="E72" i="3" s="1"/>
  <c r="D74" i="3" l="1"/>
  <c r="E74" i="3" s="1"/>
  <c r="D76" i="3" l="1"/>
  <c r="E76" i="3" s="1"/>
  <c r="D80" i="3" l="1"/>
  <c r="E80" i="3" s="1"/>
  <c r="D78" i="3"/>
  <c r="E78" i="3" s="1"/>
  <c r="H79" i="10" l="1"/>
  <c r="H78" i="10"/>
  <c r="H80" i="10"/>
  <c r="H77" i="10"/>
  <c r="H76" i="10"/>
  <c r="H84" i="10" l="1"/>
  <c r="H83" i="10"/>
</calcChain>
</file>

<file path=xl/sharedStrings.xml><?xml version="1.0" encoding="utf-8"?>
<sst xmlns="http://schemas.openxmlformats.org/spreadsheetml/2006/main" count="108" uniqueCount="48">
  <si>
    <t>A</t>
  </si>
  <si>
    <t>B</t>
  </si>
  <si>
    <t>C</t>
  </si>
  <si>
    <t>Start</t>
  </si>
  <si>
    <t>Sume of Squares</t>
  </si>
  <si>
    <t>Model</t>
  </si>
  <si>
    <t>Model corr</t>
  </si>
  <si>
    <t>DATA</t>
  </si>
  <si>
    <t>Date</t>
  </si>
  <si>
    <t>Square diff</t>
  </si>
  <si>
    <t>Log Day since start</t>
  </si>
  <si>
    <t>Day of year</t>
  </si>
  <si>
    <t>Change the date column for resonable start dates and intervals so that you include a reasonable time before the first confirmed case.</t>
  </si>
  <si>
    <t>Enter some figures for the variable cells,  Start (day since eariest day in the date column), A, B and C marked yellow</t>
  </si>
  <si>
    <t>Use Solver and use the Sum of Squares as target (Set Objectives) cell and enter the variable cells</t>
  </si>
  <si>
    <t xml:space="preserve">This is intentionally since these values will have least percentage variations from day to day and are most reliable since they are based on most observations. </t>
  </si>
  <si>
    <t>1. Press File</t>
  </si>
  <si>
    <t>2. On next page select Options</t>
  </si>
  <si>
    <t>3. On options page select addins</t>
  </si>
  <si>
    <t>4. On Add-ins page select Excel Add-ins and press Go</t>
  </si>
  <si>
    <t>5. On the Excel Add-ins page Select Solver Add-in and press OK. You should now see the Solver option on the Data leaf.</t>
  </si>
  <si>
    <t>Instructions for use with new data</t>
  </si>
  <si>
    <r>
      <rPr>
        <b/>
        <sz val="11"/>
        <color theme="1"/>
        <rFont val="Calibri"/>
        <family val="2"/>
        <scheme val="minor"/>
      </rPr>
      <t>NOTE:</t>
    </r>
    <r>
      <rPr>
        <sz val="11"/>
        <color theme="1"/>
        <rFont val="Calibri"/>
        <family val="2"/>
        <scheme val="minor"/>
      </rPr>
      <t xml:space="preserve"> Since the least square method is used for fitting the there is a bias for the data close to the peak. </t>
    </r>
  </si>
  <si>
    <t>Consequently, this gives the fitted curve better predictability after the peak long before the end of the outbreak.</t>
  </si>
  <si>
    <t>Another consequence is that the fit will not be very good for the lower values especially in the Log plot.</t>
  </si>
  <si>
    <t>NOTE: If you lack Solver or the Analyze part on the Data tab you need to activate it</t>
  </si>
  <si>
    <t>since this is not done after a normal Office installation. See Activate Solver Tab in this document.</t>
  </si>
  <si>
    <t xml:space="preserve">Howto activate the Solver Add-in </t>
  </si>
  <si>
    <t>Enter relevant data on new detected cases per time interval in the DATA column</t>
  </si>
  <si>
    <t>See to that Min is ticked. Uncheck box for "Make Unconstrained Variables Non-Negative if that is ticked. Solving method should be GRG Nonlinear.</t>
  </si>
  <si>
    <t xml:space="preserve"> No additional Constraints should be necessary to enter if the fitting starts with variables manually set so that the observed curve and the fitted curve are relatively close to eachother</t>
  </si>
  <si>
    <t>For a first run set both X and Y axis scale setting to Auto for the graphs.</t>
  </si>
  <si>
    <t>Press the Solve button and evaluate the result. If the solution does not converge you might need to change the variable settings to start the Solver fitting with the solution graph closer to the the observed data graph.</t>
  </si>
  <si>
    <t>Reported: Note these three days (26,17,18th February) clinical diagnosis was included in the reported figures while it was not for the other days</t>
  </si>
  <si>
    <t>These days were originally removed for curve fitting and the so interpolated figures was used as "actual cases" not to create a gap in the final graph</t>
  </si>
  <si>
    <t>Cumulative</t>
  </si>
  <si>
    <t>Peak</t>
  </si>
  <si>
    <t>End</t>
  </si>
  <si>
    <t>Total</t>
  </si>
  <si>
    <t>no end</t>
  </si>
  <si>
    <t>Length</t>
  </si>
  <si>
    <t>Data</t>
  </si>
  <si>
    <t>Day since start</t>
  </si>
  <si>
    <t>Model accel</t>
  </si>
  <si>
    <t>Whole China</t>
  </si>
  <si>
    <t>2829 February was when day Hubei was ordered to lockdown</t>
  </si>
  <si>
    <t>28-29 January is when the acceleration in cases per day stopped accelerating .</t>
  </si>
  <si>
    <t>Lockdown day 10 of outbreak gave needed length of outbreak 60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</si>
</sst>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006100"/>
      <name val="Calibri"/>
      <family val="2"/>
      <scheme val="minor"/>
    </font>
    <font>
      <b/>
      <sz val="11"/>
      <color theme="1"/>
      <name val="Calibri"/>
      <family val="2"/>
      <scheme val="minor"/>
    </font>
    <font>
      <sz val="11"/>
      <color rgb="FF9C0006"/>
      <name val="Calibri"/>
      <family val="2"/>
      <scheme val="minor"/>
    </font>
    <font>
      <sz val="8"/>
      <name val="Calibri"/>
      <family val="2"/>
      <scheme val="minor"/>
    </font>
    <font>
      <sz val="11"/>
      <color rgb="FF9C5700"/>
      <name val="Calibri"/>
      <family val="2"/>
      <scheme val="minor"/>
    </font>
    <font>
      <b/>
      <sz val="14"/>
      <color theme="1"/>
      <name val="Calibri"/>
      <family val="2"/>
      <scheme val="minor"/>
    </font>
    <font>
      <sz val="10"/>
      <color rgb="FF595959"/>
      <name val="Calibri"/>
      <family val="2"/>
      <scheme val="minor"/>
    </font>
  </fonts>
  <fills count="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92D050"/>
        <bgColor indexed="64"/>
      </patternFill>
    </fill>
  </fills>
  <borders count="4">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2" borderId="0" applyNumberFormat="0" applyBorder="0" applyAlignment="0" applyProtection="0"/>
    <xf numFmtId="0" fontId="3" fillId="3" borderId="0" applyNumberFormat="0" applyBorder="0" applyAlignment="0" applyProtection="0"/>
    <xf numFmtId="0" fontId="5" fillId="4" borderId="0" applyNumberFormat="0" applyBorder="0" applyAlignment="0" applyProtection="0"/>
  </cellStyleXfs>
  <cellXfs count="28">
    <xf numFmtId="0" fontId="0" fillId="0" borderId="0" xfId="0"/>
    <xf numFmtId="14" fontId="0" fillId="0" borderId="0" xfId="0" applyNumberFormat="1"/>
    <xf numFmtId="0" fontId="2" fillId="0" borderId="0" xfId="0" applyFont="1"/>
    <xf numFmtId="14" fontId="1" fillId="2" borderId="0" xfId="1" applyNumberFormat="1"/>
    <xf numFmtId="0" fontId="0" fillId="0" borderId="0" xfId="0"/>
    <xf numFmtId="0" fontId="0" fillId="0" borderId="0" xfId="0" applyNumberFormat="1"/>
    <xf numFmtId="0" fontId="1" fillId="2" borderId="0" xfId="1" applyNumberFormat="1"/>
    <xf numFmtId="0" fontId="3" fillId="3" borderId="0" xfId="2"/>
    <xf numFmtId="0" fontId="5" fillId="4" borderId="0" xfId="3"/>
    <xf numFmtId="0" fontId="5" fillId="4" borderId="0" xfId="3" applyNumberFormat="1"/>
    <xf numFmtId="0" fontId="1" fillId="2" borderId="0" xfId="1"/>
    <xf numFmtId="0" fontId="3" fillId="3" borderId="0" xfId="2" applyNumberFormat="1"/>
    <xf numFmtId="0" fontId="1" fillId="0" borderId="0" xfId="1" applyNumberFormat="1" applyFill="1"/>
    <xf numFmtId="0" fontId="0" fillId="0" borderId="0" xfId="0" applyNumberFormat="1" applyFill="1"/>
    <xf numFmtId="14" fontId="3" fillId="3" borderId="0" xfId="2" applyNumberFormat="1"/>
    <xf numFmtId="0" fontId="0" fillId="0" borderId="1" xfId="0" applyNumberFormat="1" applyBorder="1"/>
    <xf numFmtId="14" fontId="0" fillId="0" borderId="2" xfId="0" applyNumberFormat="1" applyBorder="1"/>
    <xf numFmtId="14" fontId="3" fillId="3" borderId="2" xfId="2" applyNumberFormat="1" applyBorder="1"/>
    <xf numFmtId="14" fontId="1" fillId="2" borderId="2" xfId="1" applyNumberFormat="1" applyBorder="1"/>
    <xf numFmtId="14" fontId="0" fillId="0" borderId="3" xfId="0" applyNumberFormat="1" applyBorder="1"/>
    <xf numFmtId="0" fontId="0" fillId="0" borderId="1" xfId="0" applyBorder="1"/>
    <xf numFmtId="0" fontId="0" fillId="0" borderId="2" xfId="0" applyBorder="1"/>
    <xf numFmtId="0" fontId="3" fillId="3" borderId="2" xfId="2" applyBorder="1"/>
    <xf numFmtId="0" fontId="1" fillId="2" borderId="2" xfId="1" applyBorder="1"/>
    <xf numFmtId="0" fontId="0" fillId="0" borderId="3" xfId="0" applyBorder="1"/>
    <xf numFmtId="0" fontId="6" fillId="0" borderId="0" xfId="0" applyFont="1"/>
    <xf numFmtId="0" fontId="1" fillId="5" borderId="0" xfId="1" applyFill="1"/>
    <xf numFmtId="0" fontId="7" fillId="0" borderId="0" xfId="0" applyFont="1" applyAlignment="1">
      <alignment horizontal="center" vertical="center" readingOrder="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2020-01-18--03-14</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 Hubei'!$B$4:$B$81</c:f>
              <c:numCache>
                <c:formatCode>General</c:formatCode>
                <c:ptCount val="7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numCache>
            </c:numRef>
          </c:xVal>
          <c:yVal>
            <c:numRef>
              <c:f>' Hubei'!$F$4:$F$81</c:f>
              <c:numCache>
                <c:formatCode>General</c:formatCode>
                <c:ptCount val="7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4</c:v>
                </c:pt>
                <c:pt idx="16">
                  <c:v>17</c:v>
                </c:pt>
                <c:pt idx="17">
                  <c:v>59</c:v>
                </c:pt>
                <c:pt idx="18">
                  <c:v>77</c:v>
                </c:pt>
                <c:pt idx="19">
                  <c:v>72</c:v>
                </c:pt>
                <c:pt idx="20">
                  <c:v>105</c:v>
                </c:pt>
                <c:pt idx="21">
                  <c:v>69</c:v>
                </c:pt>
                <c:pt idx="22">
                  <c:v>105</c:v>
                </c:pt>
                <c:pt idx="23">
                  <c:v>180</c:v>
                </c:pt>
                <c:pt idx="24">
                  <c:v>323</c:v>
                </c:pt>
                <c:pt idx="25">
                  <c:v>371</c:v>
                </c:pt>
                <c:pt idx="26">
                  <c:v>1291</c:v>
                </c:pt>
                <c:pt idx="27">
                  <c:v>840</c:v>
                </c:pt>
                <c:pt idx="28">
                  <c:v>1032</c:v>
                </c:pt>
                <c:pt idx="29">
                  <c:v>1220</c:v>
                </c:pt>
                <c:pt idx="30">
                  <c:v>1347</c:v>
                </c:pt>
                <c:pt idx="31">
                  <c:v>1921</c:v>
                </c:pt>
                <c:pt idx="32">
                  <c:v>2103</c:v>
                </c:pt>
                <c:pt idx="33">
                  <c:v>2345</c:v>
                </c:pt>
                <c:pt idx="34">
                  <c:v>3156</c:v>
                </c:pt>
                <c:pt idx="35">
                  <c:v>2987</c:v>
                </c:pt>
                <c:pt idx="36">
                  <c:v>2447</c:v>
                </c:pt>
                <c:pt idx="37">
                  <c:v>2841</c:v>
                </c:pt>
                <c:pt idx="38">
                  <c:v>2060</c:v>
                </c:pt>
                <c:pt idx="39">
                  <c:v>2618</c:v>
                </c:pt>
                <c:pt idx="40">
                  <c:v>2097</c:v>
                </c:pt>
                <c:pt idx="41">
                  <c:v>1638</c:v>
                </c:pt>
                <c:pt idx="42">
                  <c:v>1508</c:v>
                </c:pt>
                <c:pt idx="43">
                  <c:v>1728</c:v>
                </c:pt>
                <c:pt idx="44">
                  <c:v>1282</c:v>
                </c:pt>
                <c:pt idx="45">
                  <c:v>955</c:v>
                </c:pt>
                <c:pt idx="46">
                  <c:v>799.09208761734465</c:v>
                </c:pt>
                <c:pt idx="47">
                  <c:v>713.505528723765</c:v>
                </c:pt>
                <c:pt idx="48">
                  <c:v>659.67092812935095</c:v>
                </c:pt>
                <c:pt idx="49">
                  <c:v>775</c:v>
                </c:pt>
                <c:pt idx="50">
                  <c:v>631</c:v>
                </c:pt>
                <c:pt idx="51">
                  <c:v>366</c:v>
                </c:pt>
                <c:pt idx="52">
                  <c:v>630</c:v>
                </c:pt>
                <c:pt idx="53">
                  <c:v>398</c:v>
                </c:pt>
                <c:pt idx="54">
                  <c:v>499</c:v>
                </c:pt>
                <c:pt idx="55">
                  <c:v>401</c:v>
                </c:pt>
                <c:pt idx="56">
                  <c:v>409</c:v>
                </c:pt>
                <c:pt idx="57">
                  <c:v>318</c:v>
                </c:pt>
              </c:numCache>
            </c:numRef>
          </c:yVal>
          <c:smooth val="0"/>
          <c:extLst>
            <c:ext xmlns:c16="http://schemas.microsoft.com/office/drawing/2014/chart" uri="{C3380CC4-5D6E-409C-BE32-E72D297353CC}">
              <c16:uniqueId val="{00000001-5176-409A-AB92-C547AC68E953}"/>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 Hubei'!$B$4:$B$81</c:f>
              <c:numCache>
                <c:formatCode>General</c:formatCode>
                <c:ptCount val="7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numCache>
            </c:numRef>
          </c:xVal>
          <c:yVal>
            <c:numRef>
              <c:f>' Hubei'!$E$4:$E$81</c:f>
              <c:numCache>
                <c:formatCode>General</c:formatCode>
                <c:ptCount val="78"/>
                <c:pt idx="0">
                  <c:v>2.1458678274234478E-87</c:v>
                </c:pt>
                <c:pt idx="1">
                  <c:v>5.1091942264997741E-56</c:v>
                </c:pt>
                <c:pt idx="2">
                  <c:v>9.1209190393986722E-41</c:v>
                </c:pt>
                <c:pt idx="3">
                  <c:v>2.4700211742711692E-31</c:v>
                </c:pt>
                <c:pt idx="4">
                  <c:v>8.2327178123844785E-25</c:v>
                </c:pt>
                <c:pt idx="5">
                  <c:v>5.3749354371826734E-20</c:v>
                </c:pt>
                <c:pt idx="6">
                  <c:v>2.755019040180532E-16</c:v>
                </c:pt>
                <c:pt idx="7">
                  <c:v>2.433318052315349E-13</c:v>
                </c:pt>
                <c:pt idx="8">
                  <c:v>6.0080232960925138E-11</c:v>
                </c:pt>
                <c:pt idx="9">
                  <c:v>5.6916569834535104E-9</c:v>
                </c:pt>
                <c:pt idx="10">
                  <c:v>2.5706799459083771E-7</c:v>
                </c:pt>
                <c:pt idx="11">
                  <c:v>6.4613374583217061E-6</c:v>
                </c:pt>
                <c:pt idx="12">
                  <c:v>1.0124094337835793E-4</c:v>
                </c:pt>
                <c:pt idx="13">
                  <c:v>1.0770876148008162E-3</c:v>
                </c:pt>
                <c:pt idx="14">
                  <c:v>8.3086625813584836E-3</c:v>
                </c:pt>
                <c:pt idx="15">
                  <c:v>4.8924657327038351E-2</c:v>
                </c:pt>
                <c:pt idx="16">
                  <c:v>0.2290871686468938</c:v>
                </c:pt>
                <c:pt idx="17">
                  <c:v>0.8815950344280381</c:v>
                </c:pt>
                <c:pt idx="18">
                  <c:v>2.8642990635486947</c:v>
                </c:pt>
                <c:pt idx="19">
                  <c:v>8.0331815132137336</c:v>
                </c:pt>
                <c:pt idx="20">
                  <c:v>19.810919537206271</c:v>
                </c:pt>
                <c:pt idx="21">
                  <c:v>43.632828671306825</c:v>
                </c:pt>
                <c:pt idx="22">
                  <c:v>86.960770836976309</c:v>
                </c:pt>
                <c:pt idx="23">
                  <c:v>158.59994125967503</c:v>
                </c:pt>
                <c:pt idx="24">
                  <c:v>267.25773679786056</c:v>
                </c:pt>
                <c:pt idx="25">
                  <c:v>419.57732967780072</c:v>
                </c:pt>
                <c:pt idx="26">
                  <c:v>618.12880911109767</c:v>
                </c:pt>
                <c:pt idx="27">
                  <c:v>859.92869272051496</c:v>
                </c:pt>
                <c:pt idx="28">
                  <c:v>1135.9420518158176</c:v>
                </c:pt>
                <c:pt idx="29">
                  <c:v>1431.750401513794</c:v>
                </c:pt>
                <c:pt idx="30">
                  <c:v>1729.2511699077963</c:v>
                </c:pt>
                <c:pt idx="31">
                  <c:v>2009.002347951325</c:v>
                </c:pt>
                <c:pt idx="32">
                  <c:v>2252.7085369377246</c:v>
                </c:pt>
                <c:pt idx="33">
                  <c:v>2445.3733994544441</c:v>
                </c:pt>
                <c:pt idx="34">
                  <c:v>2576.781807271896</c:v>
                </c:pt>
                <c:pt idx="35">
                  <c:v>2642.1628878668921</c:v>
                </c:pt>
                <c:pt idx="36">
                  <c:v>2642.064772103955</c:v>
                </c:pt>
                <c:pt idx="37">
                  <c:v>2581.6035426947042</c:v>
                </c:pt>
                <c:pt idx="38">
                  <c:v>2469.316620972781</c:v>
                </c:pt>
                <c:pt idx="39">
                  <c:v>2315.8585969294481</c:v>
                </c:pt>
                <c:pt idx="40">
                  <c:v>2132.7415241342842</c:v>
                </c:pt>
                <c:pt idx="41">
                  <c:v>1931.2622533466806</c:v>
                </c:pt>
                <c:pt idx="42">
                  <c:v>1721.6947166061354</c:v>
                </c:pt>
                <c:pt idx="43">
                  <c:v>1512.7681597664466</c:v>
                </c:pt>
                <c:pt idx="44">
                  <c:v>1311.4100833227712</c:v>
                </c:pt>
                <c:pt idx="45">
                  <c:v>1122.7068760615136</c:v>
                </c:pt>
                <c:pt idx="46">
                  <c:v>950.02409255069097</c:v>
                </c:pt>
                <c:pt idx="47">
                  <c:v>795.22849158136478</c:v>
                </c:pt>
                <c:pt idx="48">
                  <c:v>658.96130648875419</c:v>
                </c:pt>
                <c:pt idx="49">
                  <c:v>540.92315714071037</c:v>
                </c:pt>
                <c:pt idx="50">
                  <c:v>440.14277908686796</c:v>
                </c:pt>
                <c:pt idx="51">
                  <c:v>355.21252597056116</c:v>
                </c:pt>
                <c:pt idx="52">
                  <c:v>284.48242741691848</c:v>
                </c:pt>
                <c:pt idx="53">
                  <c:v>226.2111301337448</c:v>
                </c:pt>
                <c:pt idx="54">
                  <c:v>178.67641492443843</c:v>
                </c:pt>
                <c:pt idx="55">
                  <c:v>140.25050275833814</c:v>
                </c:pt>
                <c:pt idx="56">
                  <c:v>109.44646731515073</c:v>
                </c:pt>
                <c:pt idx="57">
                  <c:v>84.942185065269683</c:v>
                </c:pt>
                <c:pt idx="58">
                  <c:v>65.587746215493112</c:v>
                </c:pt>
                <c:pt idx="59">
                  <c:v>50.40141115496246</c:v>
                </c:pt>
                <c:pt idx="60">
                  <c:v>38.558236770546721</c:v>
                </c:pt>
                <c:pt idx="61">
                  <c:v>29.374552839866531</c:v>
                </c:pt>
                <c:pt idx="62">
                  <c:v>22.290620949178624</c:v>
                </c:pt>
                <c:pt idx="63">
                  <c:v>16.853095101012521</c:v>
                </c:pt>
                <c:pt idx="64">
                  <c:v>12.698333858169878</c:v>
                </c:pt>
                <c:pt idx="65">
                  <c:v>9.5371804407104026</c:v>
                </c:pt>
                <c:pt idx="66">
                  <c:v>7.1415122421700037</c:v>
                </c:pt>
                <c:pt idx="67">
                  <c:v>5.3326437020769379</c:v>
                </c:pt>
                <c:pt idx="68">
                  <c:v>3.9715252617584014</c:v>
                </c:pt>
                <c:pt idx="69">
                  <c:v>2.9505971363959862</c:v>
                </c:pt>
                <c:pt idx="70">
                  <c:v>2.1871137030339156</c:v>
                </c:pt>
                <c:pt idx="71">
                  <c:v>1.6177394638295641</c:v>
                </c:pt>
                <c:pt idx="72">
                  <c:v>1.1942208369232787</c:v>
                </c:pt>
                <c:pt idx="73">
                  <c:v>0.87995211178142108</c:v>
                </c:pt>
                <c:pt idx="74">
                  <c:v>0.64727358784929745</c:v>
                </c:pt>
                <c:pt idx="75">
                  <c:v>0.47536168455208094</c:v>
                </c:pt>
                <c:pt idx="76">
                  <c:v>0.34859242404081742</c:v>
                </c:pt>
                <c:pt idx="77">
                  <c:v>0.25527982060766846</c:v>
                </c:pt>
              </c:numCache>
            </c:numRef>
          </c:yVal>
          <c:smooth val="1"/>
          <c:extLst>
            <c:ext xmlns:c16="http://schemas.microsoft.com/office/drawing/2014/chart" uri="{C3380CC4-5D6E-409C-BE32-E72D297353CC}">
              <c16:uniqueId val="{00000000-5176-409A-AB92-C547AC68E953}"/>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logBase val="10"/>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Residual for the day Vs day wrong predikted for that day</a:t>
            </a:r>
          </a:p>
        </c:rich>
      </c:tx>
      <c:layout>
        <c:manualLayout>
          <c:xMode val="edge"/>
          <c:yMode val="edge"/>
          <c:x val="0.12397317121807411"/>
          <c:y val="3.546099290780142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Fujian!$Z$8:$Z$25</c:f>
              <c:numCache>
                <c:formatCode>General</c:formatCode>
                <c:ptCount val="18"/>
              </c:numCache>
            </c:numRef>
          </c:xVal>
          <c:yVal>
            <c:numRef>
              <c:f>Fujian!$AE$8:$AE$25</c:f>
              <c:numCache>
                <c:formatCode>General</c:formatCode>
                <c:ptCount val="18"/>
              </c:numCache>
            </c:numRef>
          </c:yVal>
          <c:smooth val="0"/>
          <c:extLst>
            <c:ext xmlns:c16="http://schemas.microsoft.com/office/drawing/2014/chart" uri="{C3380CC4-5D6E-409C-BE32-E72D297353CC}">
              <c16:uniqueId val="{00000000-6493-4589-AE1E-70494540C4C6}"/>
            </c:ext>
          </c:extLst>
        </c:ser>
        <c:dLbls>
          <c:showLegendKey val="0"/>
          <c:showVal val="0"/>
          <c:showCatName val="0"/>
          <c:showSerName val="0"/>
          <c:showPercent val="0"/>
          <c:showBubbleSize val="0"/>
        </c:dLbls>
        <c:axId val="952194488"/>
        <c:axId val="952189568"/>
      </c:scatterChart>
      <c:valAx>
        <c:axId val="9521944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52189568"/>
        <c:crosses val="autoZero"/>
        <c:crossBetween val="midCat"/>
      </c:valAx>
      <c:valAx>
        <c:axId val="9521895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5219448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Residual for</a:t>
            </a:r>
            <a:r>
              <a:rPr lang="en-US" baseline="0"/>
              <a:t> the day</a:t>
            </a:r>
            <a:r>
              <a:rPr lang="en-US"/>
              <a: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Fujian!$M$8:$M$22</c:f>
              <c:numCache>
                <c:formatCode>General</c:formatCode>
                <c:ptCount val="15"/>
              </c:numCache>
            </c:numRef>
          </c:xVal>
          <c:yVal>
            <c:numRef>
              <c:f>Fujian!$Z$8:$Z$22</c:f>
              <c:numCache>
                <c:formatCode>General</c:formatCode>
                <c:ptCount val="15"/>
              </c:numCache>
            </c:numRef>
          </c:yVal>
          <c:smooth val="0"/>
          <c:extLst>
            <c:ext xmlns:c16="http://schemas.microsoft.com/office/drawing/2014/chart" uri="{C3380CC4-5D6E-409C-BE32-E72D297353CC}">
              <c16:uniqueId val="{00000000-DBAA-4CBE-9804-B27C66E1C6BF}"/>
            </c:ext>
          </c:extLst>
        </c:ser>
        <c:dLbls>
          <c:showLegendKey val="0"/>
          <c:showVal val="0"/>
          <c:showCatName val="0"/>
          <c:showSerName val="0"/>
          <c:showPercent val="0"/>
          <c:showBubbleSize val="0"/>
        </c:dLbls>
        <c:axId val="99151880"/>
        <c:axId val="99152208"/>
      </c:scatterChart>
      <c:valAx>
        <c:axId val="99151880"/>
        <c:scaling>
          <c:orientation val="minMax"/>
          <c:min val="32"/>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152208"/>
        <c:crosses val="autoZero"/>
        <c:crossBetween val="midCat"/>
      </c:valAx>
      <c:valAx>
        <c:axId val="991522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915188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Log Length of epidemic  vs C</a:t>
            </a:r>
          </a:p>
        </c:rich>
      </c:tx>
      <c:layout>
        <c:manualLayout>
          <c:xMode val="edge"/>
          <c:yMode val="edge"/>
          <c:x val="0.19902440386441056"/>
          <c:y val="1.351351351351351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exp"/>
            <c:backward val="0.1"/>
            <c:dispRSqr val="0"/>
            <c:dispEq val="1"/>
            <c:trendlineLbl>
              <c:layout>
                <c:manualLayout>
                  <c:x val="0.13525548668118612"/>
                  <c:y val="-0.1875849471518762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Fujian!$R$6:$R$25</c:f>
              <c:numCache>
                <c:formatCode>General</c:formatCode>
                <c:ptCount val="20"/>
              </c:numCache>
            </c:numRef>
          </c:xVal>
          <c:yVal>
            <c:numRef>
              <c:f>Fujian!$U$6:$U$25</c:f>
              <c:numCache>
                <c:formatCode>General</c:formatCode>
                <c:ptCount val="20"/>
              </c:numCache>
            </c:numRef>
          </c:yVal>
          <c:smooth val="0"/>
          <c:extLst>
            <c:ext xmlns:c16="http://schemas.microsoft.com/office/drawing/2014/chart" uri="{C3380CC4-5D6E-409C-BE32-E72D297353CC}">
              <c16:uniqueId val="{00000001-2BC4-42BA-92D0-E872B4BB8C40}"/>
            </c:ext>
          </c:extLst>
        </c:ser>
        <c:dLbls>
          <c:showLegendKey val="0"/>
          <c:showVal val="0"/>
          <c:showCatName val="0"/>
          <c:showSerName val="0"/>
          <c:showPercent val="0"/>
          <c:showBubbleSize val="0"/>
        </c:dLbls>
        <c:axId val="674117448"/>
        <c:axId val="674120728"/>
      </c:scatterChart>
      <c:valAx>
        <c:axId val="6741174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4120728"/>
        <c:crosses val="autoZero"/>
        <c:crossBetween val="midCat"/>
      </c:valAx>
      <c:valAx>
        <c:axId val="674120728"/>
        <c:scaling>
          <c:orientation val="minMax"/>
          <c:max val="3"/>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4117448"/>
        <c:crosses val="autoZero"/>
        <c:crossBetween val="midCat"/>
        <c:majorUnit val="0.1"/>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Log Length of epidemic vs C</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Fujian!$R$6:$R$25</c:f>
              <c:numCache>
                <c:formatCode>General</c:formatCode>
                <c:ptCount val="20"/>
              </c:numCache>
            </c:numRef>
          </c:xVal>
          <c:yVal>
            <c:numRef>
              <c:f>Fujian!$U$6:$U$25</c:f>
              <c:numCache>
                <c:formatCode>General</c:formatCode>
                <c:ptCount val="20"/>
              </c:numCache>
            </c:numRef>
          </c:yVal>
          <c:smooth val="0"/>
          <c:extLst>
            <c:ext xmlns:c16="http://schemas.microsoft.com/office/drawing/2014/chart" uri="{C3380CC4-5D6E-409C-BE32-E72D297353CC}">
              <c16:uniqueId val="{00000000-DAC2-4023-9AA7-1576EC13FCCE}"/>
            </c:ext>
          </c:extLst>
        </c:ser>
        <c:ser>
          <c:idx val="2"/>
          <c:order val="1"/>
          <c:spPr>
            <a:ln w="28575" cap="rnd">
              <a:noFill/>
              <a:round/>
            </a:ln>
            <a:effectLst/>
          </c:spPr>
          <c:marker>
            <c:symbol val="circle"/>
            <c:size val="5"/>
            <c:spPr>
              <a:solidFill>
                <a:srgbClr val="FF0000"/>
              </a:solidFill>
              <a:ln w="9525">
                <a:solidFill>
                  <a:schemeClr val="accent3"/>
                </a:solidFill>
              </a:ln>
              <a:effectLst/>
            </c:spPr>
          </c:marker>
          <c:trendline>
            <c:spPr>
              <a:ln w="19050" cap="rnd">
                <a:solidFill>
                  <a:schemeClr val="accent3"/>
                </a:solidFill>
                <a:prstDash val="sysDot"/>
              </a:ln>
              <a:effectLst/>
            </c:spPr>
            <c:trendlineType val="linear"/>
            <c:dispRSqr val="1"/>
            <c:dispEq val="1"/>
            <c:trendlineLbl>
              <c:layout>
                <c:manualLayout>
                  <c:x val="-0.12308070866141732"/>
                  <c:y val="-1.0844685441927121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Fujian!$R$6:$R$25</c:f>
              <c:numCache>
                <c:formatCode>General</c:formatCode>
                <c:ptCount val="20"/>
              </c:numCache>
            </c:numRef>
          </c:xVal>
          <c:yVal>
            <c:numRef>
              <c:f>Fujian!$U$6:$U$15</c:f>
              <c:numCache>
                <c:formatCode>General</c:formatCode>
                <c:ptCount val="10"/>
              </c:numCache>
            </c:numRef>
          </c:yVal>
          <c:smooth val="0"/>
          <c:extLst>
            <c:ext xmlns:c16="http://schemas.microsoft.com/office/drawing/2014/chart" uri="{C3380CC4-5D6E-409C-BE32-E72D297353CC}">
              <c16:uniqueId val="{00000002-DAC2-4023-9AA7-1576EC13FCCE}"/>
            </c:ext>
          </c:extLst>
        </c:ser>
        <c:dLbls>
          <c:showLegendKey val="0"/>
          <c:showVal val="0"/>
          <c:showCatName val="0"/>
          <c:showSerName val="0"/>
          <c:showPercent val="0"/>
          <c:showBubbleSize val="0"/>
        </c:dLbls>
        <c:axId val="947328976"/>
        <c:axId val="947320120"/>
      </c:scatterChart>
      <c:valAx>
        <c:axId val="9473289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320120"/>
        <c:crosses val="autoZero"/>
        <c:crossBetween val="midCat"/>
      </c:valAx>
      <c:valAx>
        <c:axId val="947320120"/>
        <c:scaling>
          <c:orientation val="minMax"/>
          <c:min val="1.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3289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Est Start day  vs</a:t>
            </a:r>
            <a:r>
              <a:rPr lang="en-US" baseline="0"/>
              <a:t> year day for estimate</a:t>
            </a:r>
            <a:endParaRPr lang="en-US"/>
          </a:p>
        </c:rich>
      </c:tx>
      <c:layout>
        <c:manualLayout>
          <c:xMode val="edge"/>
          <c:yMode val="edge"/>
          <c:x val="0.18211423198965798"/>
          <c:y val="5.555555555555555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Fujian!$M$6:$M$25</c:f>
              <c:numCache>
                <c:formatCode>General</c:formatCode>
                <c:ptCount val="20"/>
              </c:numCache>
            </c:numRef>
          </c:xVal>
          <c:yVal>
            <c:numRef>
              <c:f>Fujian!$N$6:$N$25</c:f>
              <c:numCache>
                <c:formatCode>General</c:formatCode>
                <c:ptCount val="20"/>
              </c:numCache>
            </c:numRef>
          </c:yVal>
          <c:smooth val="0"/>
          <c:extLst>
            <c:ext xmlns:c16="http://schemas.microsoft.com/office/drawing/2014/chart" uri="{C3380CC4-5D6E-409C-BE32-E72D297353CC}">
              <c16:uniqueId val="{00000000-6CAE-4962-8D3E-4D8633F47669}"/>
            </c:ext>
          </c:extLst>
        </c:ser>
        <c:dLbls>
          <c:showLegendKey val="0"/>
          <c:showVal val="0"/>
          <c:showCatName val="0"/>
          <c:showSerName val="0"/>
          <c:showPercent val="0"/>
          <c:showBubbleSize val="0"/>
        </c:dLbls>
        <c:axId val="866563760"/>
        <c:axId val="866564416"/>
      </c:scatterChart>
      <c:valAx>
        <c:axId val="8665637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6564416"/>
        <c:crosses val="autoZero"/>
        <c:crossBetween val="midCat"/>
      </c:valAx>
      <c:valAx>
        <c:axId val="8665644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6656376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Log Length of epidemic vs C</a:t>
            </a:r>
          </a:p>
        </c:rich>
      </c:tx>
      <c:layout>
        <c:manualLayout>
          <c:xMode val="edge"/>
          <c:yMode val="edge"/>
          <c:x val="0.26010919308163405"/>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Fujian!$R$6:$R$25</c:f>
              <c:numCache>
                <c:formatCode>General</c:formatCode>
                <c:ptCount val="20"/>
              </c:numCache>
            </c:numRef>
          </c:xVal>
          <c:yVal>
            <c:numRef>
              <c:f>Fujian!$T$6:$T$25</c:f>
              <c:numCache>
                <c:formatCode>General</c:formatCode>
                <c:ptCount val="20"/>
              </c:numCache>
            </c:numRef>
          </c:yVal>
          <c:smooth val="0"/>
          <c:extLst>
            <c:ext xmlns:c16="http://schemas.microsoft.com/office/drawing/2014/chart" uri="{C3380CC4-5D6E-409C-BE32-E72D297353CC}">
              <c16:uniqueId val="{00000000-544A-4523-B817-0C139B0B1484}"/>
            </c:ext>
          </c:extLst>
        </c:ser>
        <c:ser>
          <c:idx val="2"/>
          <c:order val="1"/>
          <c:spPr>
            <a:ln w="28575" cap="rnd">
              <a:noFill/>
              <a:round/>
            </a:ln>
            <a:effectLst/>
          </c:spPr>
          <c:marker>
            <c:symbol val="circle"/>
            <c:size val="5"/>
            <c:spPr>
              <a:solidFill>
                <a:srgbClr val="FF0000"/>
              </a:solidFill>
              <a:ln w="9525">
                <a:solidFill>
                  <a:schemeClr val="accent3"/>
                </a:solidFill>
              </a:ln>
              <a:effectLst/>
            </c:spPr>
          </c:marker>
          <c:trendline>
            <c:spPr>
              <a:ln w="19050" cap="rnd">
                <a:solidFill>
                  <a:schemeClr val="accent3"/>
                </a:solidFill>
                <a:prstDash val="sysDot"/>
              </a:ln>
              <a:effectLst/>
            </c:spPr>
            <c:trendlineType val="exp"/>
            <c:dispRSqr val="1"/>
            <c:dispEq val="1"/>
            <c:trendlineLbl>
              <c:layout>
                <c:manualLayout>
                  <c:x val="-0.13582504942787668"/>
                  <c:y val="-5.909405255878284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Fujian!$R$6:$R$25</c:f>
              <c:numCache>
                <c:formatCode>General</c:formatCode>
                <c:ptCount val="20"/>
              </c:numCache>
            </c:numRef>
          </c:xVal>
          <c:yVal>
            <c:numRef>
              <c:f>Fujian!$T$6:$T$10</c:f>
              <c:numCache>
                <c:formatCode>General</c:formatCode>
                <c:ptCount val="5"/>
              </c:numCache>
            </c:numRef>
          </c:yVal>
          <c:smooth val="0"/>
          <c:extLst>
            <c:ext xmlns:c16="http://schemas.microsoft.com/office/drawing/2014/chart" uri="{C3380CC4-5D6E-409C-BE32-E72D297353CC}">
              <c16:uniqueId val="{00000002-544A-4523-B817-0C139B0B1484}"/>
            </c:ext>
          </c:extLst>
        </c:ser>
        <c:dLbls>
          <c:showLegendKey val="0"/>
          <c:showVal val="0"/>
          <c:showCatName val="0"/>
          <c:showSerName val="0"/>
          <c:showPercent val="0"/>
          <c:showBubbleSize val="0"/>
        </c:dLbls>
        <c:axId val="947328976"/>
        <c:axId val="947320120"/>
      </c:scatterChart>
      <c:valAx>
        <c:axId val="9473289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320120"/>
        <c:crosses val="autoZero"/>
        <c:crossBetween val="midCat"/>
      </c:valAx>
      <c:valAx>
        <c:axId val="947320120"/>
        <c:scaling>
          <c:logBase val="2"/>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3289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t>Zheijiang</a:t>
            </a:r>
          </a:p>
          <a:p>
            <a:pPr>
              <a:defRPr sz="1200"/>
            </a:pPr>
            <a:r>
              <a:rPr lang="en-US" sz="1200"/>
              <a:t>2020-01-22--02-23</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Zhejiang!$B$20:$B$80</c:f>
              <c:numCache>
                <c:formatCode>General</c:formatCode>
                <c:ptCount val="61"/>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pt idx="14">
                  <c:v>31</c:v>
                </c:pt>
                <c:pt idx="15">
                  <c:v>32</c:v>
                </c:pt>
                <c:pt idx="16">
                  <c:v>33</c:v>
                </c:pt>
                <c:pt idx="17">
                  <c:v>34</c:v>
                </c:pt>
                <c:pt idx="18">
                  <c:v>35</c:v>
                </c:pt>
                <c:pt idx="19">
                  <c:v>36</c:v>
                </c:pt>
                <c:pt idx="20">
                  <c:v>37</c:v>
                </c:pt>
                <c:pt idx="21">
                  <c:v>38</c:v>
                </c:pt>
                <c:pt idx="22">
                  <c:v>39</c:v>
                </c:pt>
                <c:pt idx="23">
                  <c:v>40</c:v>
                </c:pt>
                <c:pt idx="24">
                  <c:v>41</c:v>
                </c:pt>
                <c:pt idx="25">
                  <c:v>42</c:v>
                </c:pt>
                <c:pt idx="26">
                  <c:v>43</c:v>
                </c:pt>
                <c:pt idx="27">
                  <c:v>44</c:v>
                </c:pt>
                <c:pt idx="28">
                  <c:v>45</c:v>
                </c:pt>
                <c:pt idx="29">
                  <c:v>46</c:v>
                </c:pt>
                <c:pt idx="30">
                  <c:v>47</c:v>
                </c:pt>
                <c:pt idx="31">
                  <c:v>48</c:v>
                </c:pt>
                <c:pt idx="32">
                  <c:v>49</c:v>
                </c:pt>
                <c:pt idx="33">
                  <c:v>50</c:v>
                </c:pt>
                <c:pt idx="34">
                  <c:v>51</c:v>
                </c:pt>
                <c:pt idx="35">
                  <c:v>52</c:v>
                </c:pt>
                <c:pt idx="36">
                  <c:v>53</c:v>
                </c:pt>
                <c:pt idx="37">
                  <c:v>54</c:v>
                </c:pt>
                <c:pt idx="38">
                  <c:v>55</c:v>
                </c:pt>
                <c:pt idx="39">
                  <c:v>56</c:v>
                </c:pt>
                <c:pt idx="40">
                  <c:v>57</c:v>
                </c:pt>
                <c:pt idx="41">
                  <c:v>58</c:v>
                </c:pt>
                <c:pt idx="42">
                  <c:v>59</c:v>
                </c:pt>
                <c:pt idx="43">
                  <c:v>60</c:v>
                </c:pt>
                <c:pt idx="44">
                  <c:v>61</c:v>
                </c:pt>
                <c:pt idx="45">
                  <c:v>62</c:v>
                </c:pt>
                <c:pt idx="46">
                  <c:v>63</c:v>
                </c:pt>
                <c:pt idx="47">
                  <c:v>64</c:v>
                </c:pt>
                <c:pt idx="48">
                  <c:v>65</c:v>
                </c:pt>
                <c:pt idx="49">
                  <c:v>66</c:v>
                </c:pt>
                <c:pt idx="50">
                  <c:v>67</c:v>
                </c:pt>
                <c:pt idx="51">
                  <c:v>68</c:v>
                </c:pt>
                <c:pt idx="52">
                  <c:v>69</c:v>
                </c:pt>
                <c:pt idx="53">
                  <c:v>70</c:v>
                </c:pt>
                <c:pt idx="54">
                  <c:v>71</c:v>
                </c:pt>
                <c:pt idx="55">
                  <c:v>72</c:v>
                </c:pt>
                <c:pt idx="56">
                  <c:v>73</c:v>
                </c:pt>
                <c:pt idx="57">
                  <c:v>74</c:v>
                </c:pt>
                <c:pt idx="58">
                  <c:v>75</c:v>
                </c:pt>
                <c:pt idx="59">
                  <c:v>76</c:v>
                </c:pt>
                <c:pt idx="60">
                  <c:v>77</c:v>
                </c:pt>
              </c:numCache>
            </c:numRef>
          </c:xVal>
          <c:yVal>
            <c:numRef>
              <c:f>Zhejiang!$F$20:$F$80</c:f>
              <c:numCache>
                <c:formatCode>General</c:formatCode>
                <c:ptCount val="61"/>
                <c:pt idx="0">
                  <c:v>0</c:v>
                </c:pt>
                <c:pt idx="1">
                  <c:v>0</c:v>
                </c:pt>
                <c:pt idx="2">
                  <c:v>0</c:v>
                </c:pt>
                <c:pt idx="3">
                  <c:v>0</c:v>
                </c:pt>
                <c:pt idx="4">
                  <c:v>5</c:v>
                </c:pt>
                <c:pt idx="5">
                  <c:v>5</c:v>
                </c:pt>
                <c:pt idx="6">
                  <c:v>33</c:v>
                </c:pt>
                <c:pt idx="7">
                  <c:v>19</c:v>
                </c:pt>
                <c:pt idx="8">
                  <c:v>42</c:v>
                </c:pt>
                <c:pt idx="9">
                  <c:v>24</c:v>
                </c:pt>
                <c:pt idx="10">
                  <c:v>45</c:v>
                </c:pt>
                <c:pt idx="11">
                  <c:v>123</c:v>
                </c:pt>
                <c:pt idx="12">
                  <c:v>132</c:v>
                </c:pt>
                <c:pt idx="13">
                  <c:v>109</c:v>
                </c:pt>
                <c:pt idx="14">
                  <c:v>62</c:v>
                </c:pt>
                <c:pt idx="15">
                  <c:v>62</c:v>
                </c:pt>
                <c:pt idx="16">
                  <c:v>63</c:v>
                </c:pt>
                <c:pt idx="17">
                  <c:v>105</c:v>
                </c:pt>
                <c:pt idx="18">
                  <c:v>66</c:v>
                </c:pt>
                <c:pt idx="19">
                  <c:v>59</c:v>
                </c:pt>
                <c:pt idx="20">
                  <c:v>52</c:v>
                </c:pt>
                <c:pt idx="21">
                  <c:v>42</c:v>
                </c:pt>
                <c:pt idx="22">
                  <c:v>15</c:v>
                </c:pt>
                <c:pt idx="23">
                  <c:v>29</c:v>
                </c:pt>
                <c:pt idx="24">
                  <c:v>25</c:v>
                </c:pt>
                <c:pt idx="25">
                  <c:v>14</c:v>
                </c:pt>
                <c:pt idx="26">
                  <c:v>14</c:v>
                </c:pt>
                <c:pt idx="27">
                  <c:v>10</c:v>
                </c:pt>
                <c:pt idx="28">
                  <c:v>7</c:v>
                </c:pt>
                <c:pt idx="29">
                  <c:v>5</c:v>
                </c:pt>
                <c:pt idx="30">
                  <c:v>4</c:v>
                </c:pt>
                <c:pt idx="31">
                  <c:v>1</c:v>
                </c:pt>
                <c:pt idx="32">
                  <c:v>1</c:v>
                </c:pt>
                <c:pt idx="33">
                  <c:v>2</c:v>
                </c:pt>
                <c:pt idx="34">
                  <c:v>1</c:v>
                </c:pt>
                <c:pt idx="35">
                  <c:v>2</c:v>
                </c:pt>
                <c:pt idx="36">
                  <c:v>0</c:v>
                </c:pt>
                <c:pt idx="37">
                  <c:v>0</c:v>
                </c:pt>
              </c:numCache>
            </c:numRef>
          </c:yVal>
          <c:smooth val="0"/>
          <c:extLst>
            <c:ext xmlns:c16="http://schemas.microsoft.com/office/drawing/2014/chart" uri="{C3380CC4-5D6E-409C-BE32-E72D297353CC}">
              <c16:uniqueId val="{00000000-04D6-4FD6-B66C-5CCD3D72B38D}"/>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Zhejiang!$B$20:$B$81</c:f>
              <c:numCache>
                <c:formatCode>General</c:formatCode>
                <c:ptCount val="62"/>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pt idx="14">
                  <c:v>31</c:v>
                </c:pt>
                <c:pt idx="15">
                  <c:v>32</c:v>
                </c:pt>
                <c:pt idx="16">
                  <c:v>33</c:v>
                </c:pt>
                <c:pt idx="17">
                  <c:v>34</c:v>
                </c:pt>
                <c:pt idx="18">
                  <c:v>35</c:v>
                </c:pt>
                <c:pt idx="19">
                  <c:v>36</c:v>
                </c:pt>
                <c:pt idx="20">
                  <c:v>37</c:v>
                </c:pt>
                <c:pt idx="21">
                  <c:v>38</c:v>
                </c:pt>
                <c:pt idx="22">
                  <c:v>39</c:v>
                </c:pt>
                <c:pt idx="23">
                  <c:v>40</c:v>
                </c:pt>
                <c:pt idx="24">
                  <c:v>41</c:v>
                </c:pt>
                <c:pt idx="25">
                  <c:v>42</c:v>
                </c:pt>
                <c:pt idx="26">
                  <c:v>43</c:v>
                </c:pt>
                <c:pt idx="27">
                  <c:v>44</c:v>
                </c:pt>
                <c:pt idx="28">
                  <c:v>45</c:v>
                </c:pt>
                <c:pt idx="29">
                  <c:v>46</c:v>
                </c:pt>
                <c:pt idx="30">
                  <c:v>47</c:v>
                </c:pt>
                <c:pt idx="31">
                  <c:v>48</c:v>
                </c:pt>
                <c:pt idx="32">
                  <c:v>49</c:v>
                </c:pt>
                <c:pt idx="33">
                  <c:v>50</c:v>
                </c:pt>
                <c:pt idx="34">
                  <c:v>51</c:v>
                </c:pt>
                <c:pt idx="35">
                  <c:v>52</c:v>
                </c:pt>
                <c:pt idx="36">
                  <c:v>53</c:v>
                </c:pt>
                <c:pt idx="37">
                  <c:v>54</c:v>
                </c:pt>
                <c:pt idx="38">
                  <c:v>55</c:v>
                </c:pt>
                <c:pt idx="39">
                  <c:v>56</c:v>
                </c:pt>
                <c:pt idx="40">
                  <c:v>57</c:v>
                </c:pt>
                <c:pt idx="41">
                  <c:v>58</c:v>
                </c:pt>
                <c:pt idx="42">
                  <c:v>59</c:v>
                </c:pt>
                <c:pt idx="43">
                  <c:v>60</c:v>
                </c:pt>
                <c:pt idx="44">
                  <c:v>61</c:v>
                </c:pt>
                <c:pt idx="45">
                  <c:v>62</c:v>
                </c:pt>
                <c:pt idx="46">
                  <c:v>63</c:v>
                </c:pt>
                <c:pt idx="47">
                  <c:v>64</c:v>
                </c:pt>
                <c:pt idx="48">
                  <c:v>65</c:v>
                </c:pt>
                <c:pt idx="49">
                  <c:v>66</c:v>
                </c:pt>
                <c:pt idx="50">
                  <c:v>67</c:v>
                </c:pt>
                <c:pt idx="51">
                  <c:v>68</c:v>
                </c:pt>
                <c:pt idx="52">
                  <c:v>69</c:v>
                </c:pt>
                <c:pt idx="53">
                  <c:v>70</c:v>
                </c:pt>
                <c:pt idx="54">
                  <c:v>71</c:v>
                </c:pt>
                <c:pt idx="55">
                  <c:v>72</c:v>
                </c:pt>
                <c:pt idx="56">
                  <c:v>73</c:v>
                </c:pt>
                <c:pt idx="57">
                  <c:v>74</c:v>
                </c:pt>
                <c:pt idx="58">
                  <c:v>75</c:v>
                </c:pt>
                <c:pt idx="59">
                  <c:v>76</c:v>
                </c:pt>
                <c:pt idx="60">
                  <c:v>77</c:v>
                </c:pt>
                <c:pt idx="61">
                  <c:v>78</c:v>
                </c:pt>
              </c:numCache>
            </c:numRef>
          </c:xVal>
          <c:yVal>
            <c:numRef>
              <c:f>Zhejiang!$E$20:$E$81</c:f>
              <c:numCache>
                <c:formatCode>General</c:formatCode>
                <c:ptCount val="62"/>
                <c:pt idx="0">
                  <c:v>1.0937904326209121E-17</c:v>
                </c:pt>
                <c:pt idx="1">
                  <c:v>8.4791739210818469E-8</c:v>
                </c:pt>
                <c:pt idx="2">
                  <c:v>3.4931668980646581E-4</c:v>
                </c:pt>
                <c:pt idx="3">
                  <c:v>2.9026507365076351E-2</c:v>
                </c:pt>
                <c:pt idx="4">
                  <c:v>0.43363185637215845</c:v>
                </c:pt>
                <c:pt idx="5">
                  <c:v>2.5659942941781799</c:v>
                </c:pt>
                <c:pt idx="6">
                  <c:v>8.6573837642852833</c:v>
                </c:pt>
                <c:pt idx="7">
                  <c:v>20.218361469768571</c:v>
                </c:pt>
                <c:pt idx="8">
                  <c:v>36.619062544185319</c:v>
                </c:pt>
                <c:pt idx="9">
                  <c:v>55.243438139955686</c:v>
                </c:pt>
                <c:pt idx="10">
                  <c:v>72.775653484875477</c:v>
                </c:pt>
                <c:pt idx="11">
                  <c:v>86.490356393043356</c:v>
                </c:pt>
                <c:pt idx="12">
                  <c:v>94.907555440192425</c:v>
                </c:pt>
                <c:pt idx="13">
                  <c:v>97.804524804757008</c:v>
                </c:pt>
                <c:pt idx="14">
                  <c:v>95.865353416081675</c:v>
                </c:pt>
                <c:pt idx="15">
                  <c:v>90.244461839227995</c:v>
                </c:pt>
                <c:pt idx="16">
                  <c:v>82.205795125709969</c:v>
                </c:pt>
                <c:pt idx="17">
                  <c:v>72.891632632945985</c:v>
                </c:pt>
                <c:pt idx="18">
                  <c:v>63.211195699830078</c:v>
                </c:pt>
                <c:pt idx="19">
                  <c:v>53.814674254112106</c:v>
                </c:pt>
                <c:pt idx="20">
                  <c:v>45.116889466190969</c:v>
                </c:pt>
                <c:pt idx="21">
                  <c:v>37.343038084818694</c:v>
                </c:pt>
                <c:pt idx="22">
                  <c:v>30.578898239995944</c:v>
                </c:pt>
                <c:pt idx="23">
                  <c:v>24.816063581641448</c:v>
                </c:pt>
                <c:pt idx="24">
                  <c:v>19.988354792941458</c:v>
                </c:pt>
                <c:pt idx="25">
                  <c:v>15.998840901570489</c:v>
                </c:pt>
                <c:pt idx="26">
                  <c:v>12.738537379975664</c:v>
                </c:pt>
                <c:pt idx="27">
                  <c:v>10.098452404404533</c:v>
                </c:pt>
                <c:pt idx="28">
                  <c:v>7.9766909167633244</c:v>
                </c:pt>
                <c:pt idx="29">
                  <c:v>6.2821014976175409</c:v>
                </c:pt>
                <c:pt idx="30">
                  <c:v>4.9356406669968527</c:v>
                </c:pt>
                <c:pt idx="31">
                  <c:v>3.8703248370657368</c:v>
                </c:pt>
                <c:pt idx="32">
                  <c:v>3.0303813894515783</c:v>
                </c:pt>
                <c:pt idx="33">
                  <c:v>2.3700080598584394</c:v>
                </c:pt>
                <c:pt idx="34">
                  <c:v>1.852000679065148</c:v>
                </c:pt>
                <c:pt idx="35">
                  <c:v>1.4464044167471741</c:v>
                </c:pt>
                <c:pt idx="36">
                  <c:v>1.1292729382112991</c:v>
                </c:pt>
                <c:pt idx="37">
                  <c:v>0.88157418803467913</c:v>
                </c:pt>
                <c:pt idx="38">
                  <c:v>0.68825341760156622</c:v>
                </c:pt>
                <c:pt idx="39">
                  <c:v>0.53744789489693512</c:v>
                </c:pt>
                <c:pt idx="40">
                  <c:v>0.4198393372756572</c:v>
                </c:pt>
                <c:pt idx="41">
                  <c:v>0.32812658890488289</c:v>
                </c:pt>
                <c:pt idx="42">
                  <c:v>0.25660045413898724</c:v>
                </c:pt>
                <c:pt idx="43">
                  <c:v>0.2008036009776068</c:v>
                </c:pt>
                <c:pt idx="44">
                  <c:v>0.15726024191616086</c:v>
                </c:pt>
                <c:pt idx="45">
                  <c:v>0.12326238070154737</c:v>
                </c:pt>
                <c:pt idx="46">
                  <c:v>9.6701492492012181E-2</c:v>
                </c:pt>
                <c:pt idx="47">
                  <c:v>7.5936427411678067E-2</c:v>
                </c:pt>
                <c:pt idx="48">
                  <c:v>5.9690023556507085E-2</c:v>
                </c:pt>
                <c:pt idx="49">
                  <c:v>4.6968365339243812E-2</c:v>
                </c:pt>
                <c:pt idx="50">
                  <c:v>3.6997834852918798E-2</c:v>
                </c:pt>
                <c:pt idx="51">
                  <c:v>2.9176100006434214E-2</c:v>
                </c:pt>
                <c:pt idx="52">
                  <c:v>2.303399157188659E-2</c:v>
                </c:pt>
                <c:pt idx="53">
                  <c:v>1.8205870858289171E-2</c:v>
                </c:pt>
                <c:pt idx="54">
                  <c:v>1.4406607600580426E-2</c:v>
                </c:pt>
                <c:pt idx="55">
                  <c:v>1.1413697941688061E-2</c:v>
                </c:pt>
                <c:pt idx="56">
                  <c:v>9.0533758003018359E-3</c:v>
                </c:pt>
                <c:pt idx="57">
                  <c:v>7.1898248151421448E-3</c:v>
                </c:pt>
                <c:pt idx="58">
                  <c:v>5.7167967258530692E-3</c:v>
                </c:pt>
                <c:pt idx="59">
                  <c:v>4.5510970944101512E-3</c:v>
                </c:pt>
                <c:pt idx="60">
                  <c:v>3.6275200138937667E-3</c:v>
                </c:pt>
                <c:pt idx="61">
                  <c:v>2.8949073258963715E-3</c:v>
                </c:pt>
              </c:numCache>
            </c:numRef>
          </c:yVal>
          <c:smooth val="1"/>
          <c:extLst>
            <c:ext xmlns:c16="http://schemas.microsoft.com/office/drawing/2014/chart" uri="{C3380CC4-5D6E-409C-BE32-E72D297353CC}">
              <c16:uniqueId val="{00000001-04D6-4FD6-B66C-5CCD3D72B38D}"/>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2020-01-22--02-29</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Fujian!$B$24:$B$80</c:f>
              <c:numCache>
                <c:formatCode>General</c:formatCode>
                <c:ptCount val="57"/>
                <c:pt idx="0">
                  <c:v>21</c:v>
                </c:pt>
                <c:pt idx="1">
                  <c:v>22</c:v>
                </c:pt>
                <c:pt idx="2">
                  <c:v>23</c:v>
                </c:pt>
                <c:pt idx="3">
                  <c:v>24</c:v>
                </c:pt>
                <c:pt idx="4">
                  <c:v>25</c:v>
                </c:pt>
                <c:pt idx="5">
                  <c:v>26</c:v>
                </c:pt>
                <c:pt idx="6">
                  <c:v>27</c:v>
                </c:pt>
                <c:pt idx="7">
                  <c:v>28</c:v>
                </c:pt>
                <c:pt idx="8">
                  <c:v>29</c:v>
                </c:pt>
                <c:pt idx="9">
                  <c:v>30</c:v>
                </c:pt>
                <c:pt idx="10">
                  <c:v>31</c:v>
                </c:pt>
                <c:pt idx="11">
                  <c:v>32</c:v>
                </c:pt>
                <c:pt idx="12">
                  <c:v>33</c:v>
                </c:pt>
                <c:pt idx="13">
                  <c:v>34</c:v>
                </c:pt>
                <c:pt idx="14">
                  <c:v>35</c:v>
                </c:pt>
                <c:pt idx="15">
                  <c:v>36</c:v>
                </c:pt>
                <c:pt idx="16">
                  <c:v>37</c:v>
                </c:pt>
                <c:pt idx="17">
                  <c:v>38</c:v>
                </c:pt>
                <c:pt idx="18">
                  <c:v>39</c:v>
                </c:pt>
                <c:pt idx="19">
                  <c:v>40</c:v>
                </c:pt>
                <c:pt idx="20">
                  <c:v>41</c:v>
                </c:pt>
                <c:pt idx="21">
                  <c:v>42</c:v>
                </c:pt>
                <c:pt idx="22">
                  <c:v>43</c:v>
                </c:pt>
                <c:pt idx="23">
                  <c:v>44</c:v>
                </c:pt>
                <c:pt idx="24">
                  <c:v>45</c:v>
                </c:pt>
                <c:pt idx="25">
                  <c:v>46</c:v>
                </c:pt>
                <c:pt idx="26">
                  <c:v>47</c:v>
                </c:pt>
                <c:pt idx="27">
                  <c:v>48</c:v>
                </c:pt>
                <c:pt idx="28">
                  <c:v>49</c:v>
                </c:pt>
                <c:pt idx="29">
                  <c:v>50</c:v>
                </c:pt>
                <c:pt idx="30">
                  <c:v>51</c:v>
                </c:pt>
                <c:pt idx="31">
                  <c:v>52</c:v>
                </c:pt>
                <c:pt idx="32">
                  <c:v>53</c:v>
                </c:pt>
                <c:pt idx="33">
                  <c:v>54</c:v>
                </c:pt>
                <c:pt idx="34">
                  <c:v>55</c:v>
                </c:pt>
                <c:pt idx="35">
                  <c:v>56</c:v>
                </c:pt>
                <c:pt idx="36">
                  <c:v>57</c:v>
                </c:pt>
                <c:pt idx="37">
                  <c:v>58</c:v>
                </c:pt>
                <c:pt idx="38">
                  <c:v>59</c:v>
                </c:pt>
                <c:pt idx="39">
                  <c:v>60</c:v>
                </c:pt>
                <c:pt idx="40">
                  <c:v>61</c:v>
                </c:pt>
                <c:pt idx="41">
                  <c:v>62</c:v>
                </c:pt>
                <c:pt idx="42">
                  <c:v>63</c:v>
                </c:pt>
                <c:pt idx="43">
                  <c:v>64</c:v>
                </c:pt>
                <c:pt idx="44">
                  <c:v>65</c:v>
                </c:pt>
                <c:pt idx="45">
                  <c:v>66</c:v>
                </c:pt>
                <c:pt idx="46">
                  <c:v>67</c:v>
                </c:pt>
                <c:pt idx="47">
                  <c:v>68</c:v>
                </c:pt>
                <c:pt idx="48">
                  <c:v>69</c:v>
                </c:pt>
                <c:pt idx="49">
                  <c:v>70</c:v>
                </c:pt>
                <c:pt idx="50">
                  <c:v>71</c:v>
                </c:pt>
                <c:pt idx="51">
                  <c:v>72</c:v>
                </c:pt>
                <c:pt idx="52">
                  <c:v>73</c:v>
                </c:pt>
                <c:pt idx="53">
                  <c:v>74</c:v>
                </c:pt>
                <c:pt idx="54">
                  <c:v>75</c:v>
                </c:pt>
                <c:pt idx="55">
                  <c:v>76</c:v>
                </c:pt>
                <c:pt idx="56">
                  <c:v>77</c:v>
                </c:pt>
              </c:numCache>
            </c:numRef>
          </c:xVal>
          <c:yVal>
            <c:numRef>
              <c:f>Fujian!$F$24:$F$80</c:f>
              <c:numCache>
                <c:formatCode>General</c:formatCode>
                <c:ptCount val="57"/>
                <c:pt idx="0">
                  <c:v>0</c:v>
                </c:pt>
                <c:pt idx="1">
                  <c:v>1</c:v>
                </c:pt>
                <c:pt idx="2">
                  <c:v>4</c:v>
                </c:pt>
                <c:pt idx="3">
                  <c:v>5</c:v>
                </c:pt>
                <c:pt idx="4">
                  <c:v>19</c:v>
                </c:pt>
                <c:pt idx="5">
                  <c:v>27</c:v>
                </c:pt>
                <c:pt idx="6">
                  <c:v>17</c:v>
                </c:pt>
                <c:pt idx="7">
                  <c:v>9</c:v>
                </c:pt>
                <c:pt idx="8">
                  <c:v>19</c:v>
                </c:pt>
                <c:pt idx="9">
                  <c:v>19</c:v>
                </c:pt>
                <c:pt idx="10">
                  <c:v>24</c:v>
                </c:pt>
                <c:pt idx="11">
                  <c:v>15</c:v>
                </c:pt>
                <c:pt idx="12">
                  <c:v>20</c:v>
                </c:pt>
                <c:pt idx="13">
                  <c:v>15</c:v>
                </c:pt>
                <c:pt idx="14">
                  <c:v>11</c:v>
                </c:pt>
                <c:pt idx="15">
                  <c:v>10</c:v>
                </c:pt>
                <c:pt idx="16">
                  <c:v>9</c:v>
                </c:pt>
                <c:pt idx="17">
                  <c:v>15</c:v>
                </c:pt>
                <c:pt idx="18">
                  <c:v>11</c:v>
                </c:pt>
                <c:pt idx="19">
                  <c:v>11</c:v>
                </c:pt>
                <c:pt idx="20">
                  <c:v>6</c:v>
                </c:pt>
                <c:pt idx="21">
                  <c:v>5</c:v>
                </c:pt>
                <c:pt idx="22">
                  <c:v>7</c:v>
                </c:pt>
                <c:pt idx="23">
                  <c:v>2</c:v>
                </c:pt>
                <c:pt idx="24">
                  <c:v>4</c:v>
                </c:pt>
                <c:pt idx="25">
                  <c:v>2</c:v>
                </c:pt>
                <c:pt idx="26">
                  <c:v>3</c:v>
                </c:pt>
                <c:pt idx="27">
                  <c:v>2</c:v>
                </c:pt>
                <c:pt idx="28">
                  <c:v>1</c:v>
                </c:pt>
                <c:pt idx="29">
                  <c:v>0</c:v>
                </c:pt>
                <c:pt idx="30">
                  <c:v>0</c:v>
                </c:pt>
                <c:pt idx="31">
                  <c:v>0</c:v>
                </c:pt>
                <c:pt idx="32">
                  <c:v>0</c:v>
                </c:pt>
                <c:pt idx="33">
                  <c:v>0</c:v>
                </c:pt>
              </c:numCache>
            </c:numRef>
          </c:yVal>
          <c:smooth val="0"/>
          <c:extLst>
            <c:ext xmlns:c16="http://schemas.microsoft.com/office/drawing/2014/chart" uri="{C3380CC4-5D6E-409C-BE32-E72D297353CC}">
              <c16:uniqueId val="{00000000-397B-416D-9C49-A0C989753014}"/>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Fujian!$B$24:$B$81</c:f>
              <c:numCache>
                <c:formatCode>General</c:formatCode>
                <c:ptCount val="58"/>
                <c:pt idx="0">
                  <c:v>21</c:v>
                </c:pt>
                <c:pt idx="1">
                  <c:v>22</c:v>
                </c:pt>
                <c:pt idx="2">
                  <c:v>23</c:v>
                </c:pt>
                <c:pt idx="3">
                  <c:v>24</c:v>
                </c:pt>
                <c:pt idx="4">
                  <c:v>25</c:v>
                </c:pt>
                <c:pt idx="5">
                  <c:v>26</c:v>
                </c:pt>
                <c:pt idx="6">
                  <c:v>27</c:v>
                </c:pt>
                <c:pt idx="7">
                  <c:v>28</c:v>
                </c:pt>
                <c:pt idx="8">
                  <c:v>29</c:v>
                </c:pt>
                <c:pt idx="9">
                  <c:v>30</c:v>
                </c:pt>
                <c:pt idx="10">
                  <c:v>31</c:v>
                </c:pt>
                <c:pt idx="11">
                  <c:v>32</c:v>
                </c:pt>
                <c:pt idx="12">
                  <c:v>33</c:v>
                </c:pt>
                <c:pt idx="13">
                  <c:v>34</c:v>
                </c:pt>
                <c:pt idx="14">
                  <c:v>35</c:v>
                </c:pt>
                <c:pt idx="15">
                  <c:v>36</c:v>
                </c:pt>
                <c:pt idx="16">
                  <c:v>37</c:v>
                </c:pt>
                <c:pt idx="17">
                  <c:v>38</c:v>
                </c:pt>
                <c:pt idx="18">
                  <c:v>39</c:v>
                </c:pt>
                <c:pt idx="19">
                  <c:v>40</c:v>
                </c:pt>
                <c:pt idx="20">
                  <c:v>41</c:v>
                </c:pt>
                <c:pt idx="21">
                  <c:v>42</c:v>
                </c:pt>
                <c:pt idx="22">
                  <c:v>43</c:v>
                </c:pt>
                <c:pt idx="23">
                  <c:v>44</c:v>
                </c:pt>
                <c:pt idx="24">
                  <c:v>45</c:v>
                </c:pt>
                <c:pt idx="25">
                  <c:v>46</c:v>
                </c:pt>
                <c:pt idx="26">
                  <c:v>47</c:v>
                </c:pt>
                <c:pt idx="27">
                  <c:v>48</c:v>
                </c:pt>
                <c:pt idx="28">
                  <c:v>49</c:v>
                </c:pt>
                <c:pt idx="29">
                  <c:v>50</c:v>
                </c:pt>
                <c:pt idx="30">
                  <c:v>51</c:v>
                </c:pt>
                <c:pt idx="31">
                  <c:v>52</c:v>
                </c:pt>
                <c:pt idx="32">
                  <c:v>53</c:v>
                </c:pt>
                <c:pt idx="33">
                  <c:v>54</c:v>
                </c:pt>
                <c:pt idx="34">
                  <c:v>55</c:v>
                </c:pt>
                <c:pt idx="35">
                  <c:v>56</c:v>
                </c:pt>
                <c:pt idx="36">
                  <c:v>57</c:v>
                </c:pt>
                <c:pt idx="37">
                  <c:v>58</c:v>
                </c:pt>
                <c:pt idx="38">
                  <c:v>59</c:v>
                </c:pt>
                <c:pt idx="39">
                  <c:v>60</c:v>
                </c:pt>
                <c:pt idx="40">
                  <c:v>61</c:v>
                </c:pt>
                <c:pt idx="41">
                  <c:v>62</c:v>
                </c:pt>
                <c:pt idx="42">
                  <c:v>63</c:v>
                </c:pt>
                <c:pt idx="43">
                  <c:v>64</c:v>
                </c:pt>
                <c:pt idx="44">
                  <c:v>65</c:v>
                </c:pt>
                <c:pt idx="45">
                  <c:v>66</c:v>
                </c:pt>
                <c:pt idx="46">
                  <c:v>67</c:v>
                </c:pt>
                <c:pt idx="47">
                  <c:v>68</c:v>
                </c:pt>
                <c:pt idx="48">
                  <c:v>69</c:v>
                </c:pt>
                <c:pt idx="49">
                  <c:v>70</c:v>
                </c:pt>
                <c:pt idx="50">
                  <c:v>71</c:v>
                </c:pt>
                <c:pt idx="51">
                  <c:v>72</c:v>
                </c:pt>
                <c:pt idx="52">
                  <c:v>73</c:v>
                </c:pt>
                <c:pt idx="53">
                  <c:v>74</c:v>
                </c:pt>
                <c:pt idx="54">
                  <c:v>75</c:v>
                </c:pt>
                <c:pt idx="55">
                  <c:v>76</c:v>
                </c:pt>
                <c:pt idx="56">
                  <c:v>77</c:v>
                </c:pt>
                <c:pt idx="57">
                  <c:v>78</c:v>
                </c:pt>
              </c:numCache>
            </c:numRef>
          </c:xVal>
          <c:yVal>
            <c:numRef>
              <c:f>Fujian!$E$24:$E$81</c:f>
              <c:numCache>
                <c:formatCode>General</c:formatCode>
                <c:ptCount val="58"/>
                <c:pt idx="0">
                  <c:v>4.1104544603552829E-3</c:v>
                </c:pt>
                <c:pt idx="1">
                  <c:v>0.92256895882514145</c:v>
                </c:pt>
                <c:pt idx="2">
                  <c:v>4.6545030389519857</c:v>
                </c:pt>
                <c:pt idx="3">
                  <c:v>9.7957119216438393</c:v>
                </c:pt>
                <c:pt idx="4">
                  <c:v>14.432040548027983</c:v>
                </c:pt>
                <c:pt idx="5">
                  <c:v>17.727490601004625</c:v>
                </c:pt>
                <c:pt idx="6">
                  <c:v>19.60709429822418</c:v>
                </c:pt>
                <c:pt idx="7">
                  <c:v>20.31271359228267</c:v>
                </c:pt>
                <c:pt idx="8">
                  <c:v>20.157379458889487</c:v>
                </c:pt>
                <c:pt idx="9">
                  <c:v>19.423803496780394</c:v>
                </c:pt>
                <c:pt idx="10">
                  <c:v>18.334716061135325</c:v>
                </c:pt>
                <c:pt idx="11">
                  <c:v>17.053059463250424</c:v>
                </c:pt>
                <c:pt idx="12">
                  <c:v>15.692142076937486</c:v>
                </c:pt>
                <c:pt idx="13">
                  <c:v>14.327396849854937</c:v>
                </c:pt>
                <c:pt idx="14">
                  <c:v>13.006721278639548</c:v>
                </c:pt>
                <c:pt idx="15">
                  <c:v>11.758642052268179</c:v>
                </c:pt>
                <c:pt idx="16">
                  <c:v>10.598413497304902</c:v>
                </c:pt>
                <c:pt idx="17">
                  <c:v>9.5324233310577604</c:v>
                </c:pt>
                <c:pt idx="18">
                  <c:v>8.561304455116538</c:v>
                </c:pt>
                <c:pt idx="19">
                  <c:v>7.6820949040488919</c:v>
                </c:pt>
                <c:pt idx="20">
                  <c:v>6.8897140361150262</c:v>
                </c:pt>
                <c:pt idx="21">
                  <c:v>6.177955363323429</c:v>
                </c:pt>
                <c:pt idx="22">
                  <c:v>5.5401417558518862</c:v>
                </c:pt>
                <c:pt idx="23">
                  <c:v>4.9695471873380699</c:v>
                </c:pt>
                <c:pt idx="24">
                  <c:v>4.4596586163421161</c:v>
                </c:pt>
                <c:pt idx="25">
                  <c:v>4.0043295642681889</c:v>
                </c:pt>
                <c:pt idx="26">
                  <c:v>3.597861269259754</c:v>
                </c:pt>
                <c:pt idx="27">
                  <c:v>3.2350362308385692</c:v>
                </c:pt>
                <c:pt idx="28">
                  <c:v>2.9111211987382415</c:v>
                </c:pt>
                <c:pt idx="29">
                  <c:v>2.6218512397691973</c:v>
                </c:pt>
                <c:pt idx="30">
                  <c:v>2.3634027466776208</c:v>
                </c:pt>
                <c:pt idx="31">
                  <c:v>2.132360640524904</c:v>
                </c:pt>
                <c:pt idx="32">
                  <c:v>1.9256832153402932</c:v>
                </c:pt>
                <c:pt idx="33">
                  <c:v>1.7406668361001107</c:v>
                </c:pt>
                <c:pt idx="34">
                  <c:v>1.574911856931229</c:v>
                </c:pt>
                <c:pt idx="35">
                  <c:v>1.426290555741593</c:v>
                </c:pt>
                <c:pt idx="36">
                  <c:v>1.2929175002841404</c:v>
                </c:pt>
                <c:pt idx="37">
                  <c:v>1.1731225103126768</c:v>
                </c:pt>
                <c:pt idx="38">
                  <c:v>1.0654262200609401</c:v>
                </c:pt>
                <c:pt idx="39">
                  <c:v>0.96851814624459531</c:v>
                </c:pt>
                <c:pt idx="40">
                  <c:v>0.88123710930338028</c:v>
                </c:pt>
                <c:pt idx="41">
                  <c:v>0.80255382589296931</c:v>
                </c:pt>
                <c:pt idx="42">
                  <c:v>0.73155547917568142</c:v>
                </c:pt>
                <c:pt idx="43">
                  <c:v>0.6674320736876993</c:v>
                </c:pt>
                <c:pt idx="44">
                  <c:v>0.60946438899333866</c:v>
                </c:pt>
                <c:pt idx="45">
                  <c:v>0.55701335793502671</c:v>
                </c:pt>
                <c:pt idx="46">
                  <c:v>0.50951070901783557</c:v>
                </c:pt>
                <c:pt idx="47">
                  <c:v>0.46645072699332896</c:v>
                </c:pt>
                <c:pt idx="48">
                  <c:v>0.42738300017338376</c:v>
                </c:pt>
                <c:pt idx="49">
                  <c:v>0.39190603688431408</c:v>
                </c:pt>
                <c:pt idx="50">
                  <c:v>0.35966164646182353</c:v>
                </c:pt>
                <c:pt idx="51">
                  <c:v>0.33032999213476377</c:v>
                </c:pt>
                <c:pt idx="52">
                  <c:v>0.3036252339951917</c:v>
                </c:pt>
                <c:pt idx="53">
                  <c:v>0.27929169001162968</c:v>
                </c:pt>
                <c:pt idx="54">
                  <c:v>0.25710045175822621</c:v>
                </c:pt>
                <c:pt idx="55">
                  <c:v>0.23684639927323164</c:v>
                </c:pt>
                <c:pt idx="56">
                  <c:v>0.21834556630552296</c:v>
                </c:pt>
                <c:pt idx="57">
                  <c:v>0.20143281324127513</c:v>
                </c:pt>
              </c:numCache>
            </c:numRef>
          </c:yVal>
          <c:smooth val="1"/>
          <c:extLst>
            <c:ext xmlns:c16="http://schemas.microsoft.com/office/drawing/2014/chart" uri="{C3380CC4-5D6E-409C-BE32-E72D297353CC}">
              <c16:uniqueId val="{00000001-397B-416D-9C49-A0C989753014}"/>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logBase val="10"/>
          <c:orientation val="minMax"/>
          <c:min val="0.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Log Length of epidemic vs C</a:t>
            </a:r>
          </a:p>
        </c:rich>
      </c:tx>
      <c:layout>
        <c:manualLayout>
          <c:xMode val="edge"/>
          <c:yMode val="edge"/>
          <c:x val="0.26010919308163405"/>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Fujian!$R$6:$R$25</c:f>
              <c:numCache>
                <c:formatCode>General</c:formatCode>
                <c:ptCount val="20"/>
              </c:numCache>
            </c:numRef>
          </c:xVal>
          <c:yVal>
            <c:numRef>
              <c:f>Fujian!$T$6:$T$25</c:f>
              <c:numCache>
                <c:formatCode>General</c:formatCode>
                <c:ptCount val="20"/>
              </c:numCache>
            </c:numRef>
          </c:yVal>
          <c:smooth val="0"/>
          <c:extLst>
            <c:ext xmlns:c16="http://schemas.microsoft.com/office/drawing/2014/chart" uri="{C3380CC4-5D6E-409C-BE32-E72D297353CC}">
              <c16:uniqueId val="{00000000-077C-47A1-8B14-5BA22B03B5E0}"/>
            </c:ext>
          </c:extLst>
        </c:ser>
        <c:ser>
          <c:idx val="2"/>
          <c:order val="1"/>
          <c:spPr>
            <a:ln w="28575" cap="rnd">
              <a:noFill/>
              <a:round/>
            </a:ln>
            <a:effectLst/>
          </c:spPr>
          <c:marker>
            <c:symbol val="circle"/>
            <c:size val="5"/>
            <c:spPr>
              <a:solidFill>
                <a:srgbClr val="FF0000"/>
              </a:solidFill>
              <a:ln w="9525">
                <a:solidFill>
                  <a:schemeClr val="accent3"/>
                </a:solidFill>
              </a:ln>
              <a:effectLst/>
            </c:spPr>
          </c:marker>
          <c:trendline>
            <c:spPr>
              <a:ln w="19050" cap="rnd">
                <a:solidFill>
                  <a:schemeClr val="accent3"/>
                </a:solidFill>
                <a:prstDash val="sysDot"/>
              </a:ln>
              <a:effectLst/>
            </c:spPr>
            <c:trendlineType val="exp"/>
            <c:dispRSqr val="1"/>
            <c:dispEq val="1"/>
            <c:trendlineLbl>
              <c:layout>
                <c:manualLayout>
                  <c:x val="-0.13582504942787668"/>
                  <c:y val="-5.909405255878284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Fujian!$R$6:$R$25</c:f>
              <c:numCache>
                <c:formatCode>General</c:formatCode>
                <c:ptCount val="20"/>
              </c:numCache>
            </c:numRef>
          </c:xVal>
          <c:yVal>
            <c:numRef>
              <c:f>Fujian!$T$6:$T$10</c:f>
              <c:numCache>
                <c:formatCode>General</c:formatCode>
                <c:ptCount val="5"/>
              </c:numCache>
            </c:numRef>
          </c:yVal>
          <c:smooth val="0"/>
          <c:extLst>
            <c:ext xmlns:c16="http://schemas.microsoft.com/office/drawing/2014/chart" uri="{C3380CC4-5D6E-409C-BE32-E72D297353CC}">
              <c16:uniqueId val="{00000002-077C-47A1-8B14-5BA22B03B5E0}"/>
            </c:ext>
          </c:extLst>
        </c:ser>
        <c:dLbls>
          <c:showLegendKey val="0"/>
          <c:showVal val="0"/>
          <c:showCatName val="0"/>
          <c:showSerName val="0"/>
          <c:showPercent val="0"/>
          <c:showBubbleSize val="0"/>
        </c:dLbls>
        <c:axId val="947328976"/>
        <c:axId val="947320120"/>
      </c:scatterChart>
      <c:valAx>
        <c:axId val="9473289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320120"/>
        <c:crosses val="autoZero"/>
        <c:crossBetween val="midCat"/>
      </c:valAx>
      <c:valAx>
        <c:axId val="947320120"/>
        <c:scaling>
          <c:logBase val="2"/>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3289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2020-01-22--02-29</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Fujian!$B$25:$B$80</c:f>
              <c:numCache>
                <c:formatCode>General</c:formatCode>
                <c:ptCount val="56"/>
                <c:pt idx="0">
                  <c:v>22</c:v>
                </c:pt>
                <c:pt idx="1">
                  <c:v>23</c:v>
                </c:pt>
                <c:pt idx="2">
                  <c:v>24</c:v>
                </c:pt>
                <c:pt idx="3">
                  <c:v>25</c:v>
                </c:pt>
                <c:pt idx="4">
                  <c:v>26</c:v>
                </c:pt>
                <c:pt idx="5">
                  <c:v>27</c:v>
                </c:pt>
                <c:pt idx="6">
                  <c:v>28</c:v>
                </c:pt>
                <c:pt idx="7">
                  <c:v>29</c:v>
                </c:pt>
                <c:pt idx="8">
                  <c:v>30</c:v>
                </c:pt>
                <c:pt idx="9">
                  <c:v>31</c:v>
                </c:pt>
                <c:pt idx="10">
                  <c:v>32</c:v>
                </c:pt>
                <c:pt idx="11">
                  <c:v>33</c:v>
                </c:pt>
                <c:pt idx="12">
                  <c:v>34</c:v>
                </c:pt>
                <c:pt idx="13">
                  <c:v>35</c:v>
                </c:pt>
                <c:pt idx="14">
                  <c:v>36</c:v>
                </c:pt>
                <c:pt idx="15">
                  <c:v>37</c:v>
                </c:pt>
                <c:pt idx="16">
                  <c:v>38</c:v>
                </c:pt>
                <c:pt idx="17">
                  <c:v>39</c:v>
                </c:pt>
                <c:pt idx="18">
                  <c:v>40</c:v>
                </c:pt>
                <c:pt idx="19">
                  <c:v>41</c:v>
                </c:pt>
                <c:pt idx="20">
                  <c:v>42</c:v>
                </c:pt>
                <c:pt idx="21">
                  <c:v>43</c:v>
                </c:pt>
                <c:pt idx="22">
                  <c:v>44</c:v>
                </c:pt>
                <c:pt idx="23">
                  <c:v>45</c:v>
                </c:pt>
                <c:pt idx="24">
                  <c:v>46</c:v>
                </c:pt>
                <c:pt idx="25">
                  <c:v>47</c:v>
                </c:pt>
                <c:pt idx="26">
                  <c:v>48</c:v>
                </c:pt>
                <c:pt idx="27">
                  <c:v>49</c:v>
                </c:pt>
                <c:pt idx="28">
                  <c:v>50</c:v>
                </c:pt>
                <c:pt idx="29">
                  <c:v>51</c:v>
                </c:pt>
                <c:pt idx="30">
                  <c:v>52</c:v>
                </c:pt>
                <c:pt idx="31">
                  <c:v>53</c:v>
                </c:pt>
                <c:pt idx="32">
                  <c:v>54</c:v>
                </c:pt>
                <c:pt idx="33">
                  <c:v>55</c:v>
                </c:pt>
                <c:pt idx="34">
                  <c:v>56</c:v>
                </c:pt>
                <c:pt idx="35">
                  <c:v>57</c:v>
                </c:pt>
                <c:pt idx="36">
                  <c:v>58</c:v>
                </c:pt>
                <c:pt idx="37">
                  <c:v>59</c:v>
                </c:pt>
                <c:pt idx="38">
                  <c:v>60</c:v>
                </c:pt>
                <c:pt idx="39">
                  <c:v>61</c:v>
                </c:pt>
                <c:pt idx="40">
                  <c:v>62</c:v>
                </c:pt>
                <c:pt idx="41">
                  <c:v>63</c:v>
                </c:pt>
                <c:pt idx="42">
                  <c:v>64</c:v>
                </c:pt>
                <c:pt idx="43">
                  <c:v>65</c:v>
                </c:pt>
                <c:pt idx="44">
                  <c:v>66</c:v>
                </c:pt>
                <c:pt idx="45">
                  <c:v>67</c:v>
                </c:pt>
                <c:pt idx="46">
                  <c:v>68</c:v>
                </c:pt>
                <c:pt idx="47">
                  <c:v>69</c:v>
                </c:pt>
                <c:pt idx="48">
                  <c:v>70</c:v>
                </c:pt>
                <c:pt idx="49">
                  <c:v>71</c:v>
                </c:pt>
                <c:pt idx="50">
                  <c:v>72</c:v>
                </c:pt>
                <c:pt idx="51">
                  <c:v>73</c:v>
                </c:pt>
                <c:pt idx="52">
                  <c:v>74</c:v>
                </c:pt>
                <c:pt idx="53">
                  <c:v>75</c:v>
                </c:pt>
                <c:pt idx="54">
                  <c:v>76</c:v>
                </c:pt>
                <c:pt idx="55">
                  <c:v>77</c:v>
                </c:pt>
              </c:numCache>
            </c:numRef>
          </c:xVal>
          <c:yVal>
            <c:numRef>
              <c:f>Fujian!$F$25:$F$80</c:f>
              <c:numCache>
                <c:formatCode>General</c:formatCode>
                <c:ptCount val="56"/>
                <c:pt idx="0">
                  <c:v>1</c:v>
                </c:pt>
                <c:pt idx="1">
                  <c:v>4</c:v>
                </c:pt>
                <c:pt idx="2">
                  <c:v>5</c:v>
                </c:pt>
                <c:pt idx="3">
                  <c:v>19</c:v>
                </c:pt>
                <c:pt idx="4">
                  <c:v>27</c:v>
                </c:pt>
                <c:pt idx="5">
                  <c:v>17</c:v>
                </c:pt>
                <c:pt idx="6">
                  <c:v>9</c:v>
                </c:pt>
                <c:pt idx="7">
                  <c:v>19</c:v>
                </c:pt>
                <c:pt idx="8">
                  <c:v>19</c:v>
                </c:pt>
                <c:pt idx="9">
                  <c:v>24</c:v>
                </c:pt>
                <c:pt idx="10">
                  <c:v>15</c:v>
                </c:pt>
                <c:pt idx="11">
                  <c:v>20</c:v>
                </c:pt>
                <c:pt idx="12">
                  <c:v>15</c:v>
                </c:pt>
                <c:pt idx="13">
                  <c:v>11</c:v>
                </c:pt>
                <c:pt idx="14">
                  <c:v>10</c:v>
                </c:pt>
                <c:pt idx="15">
                  <c:v>9</c:v>
                </c:pt>
                <c:pt idx="16">
                  <c:v>15</c:v>
                </c:pt>
                <c:pt idx="17">
                  <c:v>11</c:v>
                </c:pt>
                <c:pt idx="18">
                  <c:v>11</c:v>
                </c:pt>
                <c:pt idx="19">
                  <c:v>6</c:v>
                </c:pt>
                <c:pt idx="20">
                  <c:v>5</c:v>
                </c:pt>
                <c:pt idx="21">
                  <c:v>7</c:v>
                </c:pt>
                <c:pt idx="22">
                  <c:v>2</c:v>
                </c:pt>
                <c:pt idx="23">
                  <c:v>4</c:v>
                </c:pt>
                <c:pt idx="24">
                  <c:v>2</c:v>
                </c:pt>
                <c:pt idx="25">
                  <c:v>3</c:v>
                </c:pt>
                <c:pt idx="26">
                  <c:v>2</c:v>
                </c:pt>
                <c:pt idx="27">
                  <c:v>1</c:v>
                </c:pt>
                <c:pt idx="28">
                  <c:v>0</c:v>
                </c:pt>
                <c:pt idx="29">
                  <c:v>0</c:v>
                </c:pt>
                <c:pt idx="30">
                  <c:v>0</c:v>
                </c:pt>
                <c:pt idx="31">
                  <c:v>0</c:v>
                </c:pt>
                <c:pt idx="32">
                  <c:v>0</c:v>
                </c:pt>
              </c:numCache>
            </c:numRef>
          </c:yVal>
          <c:smooth val="0"/>
          <c:extLst>
            <c:ext xmlns:c16="http://schemas.microsoft.com/office/drawing/2014/chart" uri="{C3380CC4-5D6E-409C-BE32-E72D297353CC}">
              <c16:uniqueId val="{00000000-7299-4631-A597-168C7A130EE0}"/>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Fujian!$B$25:$B$81</c:f>
              <c:numCache>
                <c:formatCode>General</c:formatCode>
                <c:ptCount val="57"/>
                <c:pt idx="0">
                  <c:v>22</c:v>
                </c:pt>
                <c:pt idx="1">
                  <c:v>23</c:v>
                </c:pt>
                <c:pt idx="2">
                  <c:v>24</c:v>
                </c:pt>
                <c:pt idx="3">
                  <c:v>25</c:v>
                </c:pt>
                <c:pt idx="4">
                  <c:v>26</c:v>
                </c:pt>
                <c:pt idx="5">
                  <c:v>27</c:v>
                </c:pt>
                <c:pt idx="6">
                  <c:v>28</c:v>
                </c:pt>
                <c:pt idx="7">
                  <c:v>29</c:v>
                </c:pt>
                <c:pt idx="8">
                  <c:v>30</c:v>
                </c:pt>
                <c:pt idx="9">
                  <c:v>31</c:v>
                </c:pt>
                <c:pt idx="10">
                  <c:v>32</c:v>
                </c:pt>
                <c:pt idx="11">
                  <c:v>33</c:v>
                </c:pt>
                <c:pt idx="12">
                  <c:v>34</c:v>
                </c:pt>
                <c:pt idx="13">
                  <c:v>35</c:v>
                </c:pt>
                <c:pt idx="14">
                  <c:v>36</c:v>
                </c:pt>
                <c:pt idx="15">
                  <c:v>37</c:v>
                </c:pt>
                <c:pt idx="16">
                  <c:v>38</c:v>
                </c:pt>
                <c:pt idx="17">
                  <c:v>39</c:v>
                </c:pt>
                <c:pt idx="18">
                  <c:v>40</c:v>
                </c:pt>
                <c:pt idx="19">
                  <c:v>41</c:v>
                </c:pt>
                <c:pt idx="20">
                  <c:v>42</c:v>
                </c:pt>
                <c:pt idx="21">
                  <c:v>43</c:v>
                </c:pt>
                <c:pt idx="22">
                  <c:v>44</c:v>
                </c:pt>
                <c:pt idx="23">
                  <c:v>45</c:v>
                </c:pt>
                <c:pt idx="24">
                  <c:v>46</c:v>
                </c:pt>
                <c:pt idx="25">
                  <c:v>47</c:v>
                </c:pt>
                <c:pt idx="26">
                  <c:v>48</c:v>
                </c:pt>
                <c:pt idx="27">
                  <c:v>49</c:v>
                </c:pt>
                <c:pt idx="28">
                  <c:v>50</c:v>
                </c:pt>
                <c:pt idx="29">
                  <c:v>51</c:v>
                </c:pt>
                <c:pt idx="30">
                  <c:v>52</c:v>
                </c:pt>
                <c:pt idx="31">
                  <c:v>53</c:v>
                </c:pt>
                <c:pt idx="32">
                  <c:v>54</c:v>
                </c:pt>
                <c:pt idx="33">
                  <c:v>55</c:v>
                </c:pt>
                <c:pt idx="34">
                  <c:v>56</c:v>
                </c:pt>
                <c:pt idx="35">
                  <c:v>57</c:v>
                </c:pt>
                <c:pt idx="36">
                  <c:v>58</c:v>
                </c:pt>
                <c:pt idx="37">
                  <c:v>59</c:v>
                </c:pt>
                <c:pt idx="38">
                  <c:v>60</c:v>
                </c:pt>
                <c:pt idx="39">
                  <c:v>61</c:v>
                </c:pt>
                <c:pt idx="40">
                  <c:v>62</c:v>
                </c:pt>
                <c:pt idx="41">
                  <c:v>63</c:v>
                </c:pt>
                <c:pt idx="42">
                  <c:v>64</c:v>
                </c:pt>
                <c:pt idx="43">
                  <c:v>65</c:v>
                </c:pt>
                <c:pt idx="44">
                  <c:v>66</c:v>
                </c:pt>
                <c:pt idx="45">
                  <c:v>67</c:v>
                </c:pt>
                <c:pt idx="46">
                  <c:v>68</c:v>
                </c:pt>
                <c:pt idx="47">
                  <c:v>69</c:v>
                </c:pt>
                <c:pt idx="48">
                  <c:v>70</c:v>
                </c:pt>
                <c:pt idx="49">
                  <c:v>71</c:v>
                </c:pt>
                <c:pt idx="50">
                  <c:v>72</c:v>
                </c:pt>
                <c:pt idx="51">
                  <c:v>73</c:v>
                </c:pt>
                <c:pt idx="52">
                  <c:v>74</c:v>
                </c:pt>
                <c:pt idx="53">
                  <c:v>75</c:v>
                </c:pt>
                <c:pt idx="54">
                  <c:v>76</c:v>
                </c:pt>
                <c:pt idx="55">
                  <c:v>77</c:v>
                </c:pt>
                <c:pt idx="56">
                  <c:v>78</c:v>
                </c:pt>
              </c:numCache>
            </c:numRef>
          </c:xVal>
          <c:yVal>
            <c:numRef>
              <c:f>Fujian!$E$25:$E$81</c:f>
              <c:numCache>
                <c:formatCode>General</c:formatCode>
                <c:ptCount val="57"/>
                <c:pt idx="0">
                  <c:v>0.92256895882514145</c:v>
                </c:pt>
                <c:pt idx="1">
                  <c:v>4.6545030389519857</c:v>
                </c:pt>
                <c:pt idx="2">
                  <c:v>9.7957119216438393</c:v>
                </c:pt>
                <c:pt idx="3">
                  <c:v>14.432040548027983</c:v>
                </c:pt>
                <c:pt idx="4">
                  <c:v>17.727490601004625</c:v>
                </c:pt>
                <c:pt idx="5">
                  <c:v>19.60709429822418</c:v>
                </c:pt>
                <c:pt idx="6">
                  <c:v>20.31271359228267</c:v>
                </c:pt>
                <c:pt idx="7">
                  <c:v>20.157379458889487</c:v>
                </c:pt>
                <c:pt idx="8">
                  <c:v>19.423803496780394</c:v>
                </c:pt>
                <c:pt idx="9">
                  <c:v>18.334716061135325</c:v>
                </c:pt>
                <c:pt idx="10">
                  <c:v>17.053059463250424</c:v>
                </c:pt>
                <c:pt idx="11">
                  <c:v>15.692142076937486</c:v>
                </c:pt>
                <c:pt idx="12">
                  <c:v>14.327396849854937</c:v>
                </c:pt>
                <c:pt idx="13">
                  <c:v>13.006721278639548</c:v>
                </c:pt>
                <c:pt idx="14">
                  <c:v>11.758642052268179</c:v>
                </c:pt>
                <c:pt idx="15">
                  <c:v>10.598413497304902</c:v>
                </c:pt>
                <c:pt idx="16">
                  <c:v>9.5324233310577604</c:v>
                </c:pt>
                <c:pt idx="17">
                  <c:v>8.561304455116538</c:v>
                </c:pt>
                <c:pt idx="18">
                  <c:v>7.6820949040488919</c:v>
                </c:pt>
                <c:pt idx="19">
                  <c:v>6.8897140361150262</c:v>
                </c:pt>
                <c:pt idx="20">
                  <c:v>6.177955363323429</c:v>
                </c:pt>
                <c:pt idx="21">
                  <c:v>5.5401417558518862</c:v>
                </c:pt>
                <c:pt idx="22">
                  <c:v>4.9695471873380699</c:v>
                </c:pt>
                <c:pt idx="23">
                  <c:v>4.4596586163421161</c:v>
                </c:pt>
                <c:pt idx="24">
                  <c:v>4.0043295642681889</c:v>
                </c:pt>
                <c:pt idx="25">
                  <c:v>3.597861269259754</c:v>
                </c:pt>
                <c:pt idx="26">
                  <c:v>3.2350362308385692</c:v>
                </c:pt>
                <c:pt idx="27">
                  <c:v>2.9111211987382415</c:v>
                </c:pt>
                <c:pt idx="28">
                  <c:v>2.6218512397691973</c:v>
                </c:pt>
                <c:pt idx="29">
                  <c:v>2.3634027466776208</c:v>
                </c:pt>
                <c:pt idx="30">
                  <c:v>2.132360640524904</c:v>
                </c:pt>
                <c:pt idx="31">
                  <c:v>1.9256832153402932</c:v>
                </c:pt>
                <c:pt idx="32">
                  <c:v>1.7406668361001107</c:v>
                </c:pt>
                <c:pt idx="33">
                  <c:v>1.574911856931229</c:v>
                </c:pt>
                <c:pt idx="34">
                  <c:v>1.426290555741593</c:v>
                </c:pt>
                <c:pt idx="35">
                  <c:v>1.2929175002841404</c:v>
                </c:pt>
                <c:pt idx="36">
                  <c:v>1.1731225103126768</c:v>
                </c:pt>
                <c:pt idx="37">
                  <c:v>1.0654262200609401</c:v>
                </c:pt>
                <c:pt idx="38">
                  <c:v>0.96851814624459531</c:v>
                </c:pt>
                <c:pt idx="39">
                  <c:v>0.88123710930338028</c:v>
                </c:pt>
                <c:pt idx="40">
                  <c:v>0.80255382589296931</c:v>
                </c:pt>
                <c:pt idx="41">
                  <c:v>0.73155547917568142</c:v>
                </c:pt>
                <c:pt idx="42">
                  <c:v>0.6674320736876993</c:v>
                </c:pt>
                <c:pt idx="43">
                  <c:v>0.60946438899333866</c:v>
                </c:pt>
                <c:pt idx="44">
                  <c:v>0.55701335793502671</c:v>
                </c:pt>
                <c:pt idx="45">
                  <c:v>0.50951070901783557</c:v>
                </c:pt>
                <c:pt idx="46">
                  <c:v>0.46645072699332896</c:v>
                </c:pt>
                <c:pt idx="47">
                  <c:v>0.42738300017338376</c:v>
                </c:pt>
                <c:pt idx="48">
                  <c:v>0.39190603688431408</c:v>
                </c:pt>
                <c:pt idx="49">
                  <c:v>0.35966164646182353</c:v>
                </c:pt>
                <c:pt idx="50">
                  <c:v>0.33032999213476377</c:v>
                </c:pt>
                <c:pt idx="51">
                  <c:v>0.3036252339951917</c:v>
                </c:pt>
                <c:pt idx="52">
                  <c:v>0.27929169001162968</c:v>
                </c:pt>
                <c:pt idx="53">
                  <c:v>0.25710045175822621</c:v>
                </c:pt>
                <c:pt idx="54">
                  <c:v>0.23684639927323164</c:v>
                </c:pt>
                <c:pt idx="55">
                  <c:v>0.21834556630552296</c:v>
                </c:pt>
                <c:pt idx="56">
                  <c:v>0.20143281324127513</c:v>
                </c:pt>
              </c:numCache>
            </c:numRef>
          </c:yVal>
          <c:smooth val="1"/>
          <c:extLst>
            <c:ext xmlns:c16="http://schemas.microsoft.com/office/drawing/2014/chart" uri="{C3380CC4-5D6E-409C-BE32-E72D297353CC}">
              <c16:uniqueId val="{00000001-7299-4631-A597-168C7A130EE0}"/>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orientation val="minMax"/>
          <c:max val="30"/>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2020-01-18--03-14</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 Hubei'!$B$4:$B$81</c:f>
              <c:numCache>
                <c:formatCode>General</c:formatCode>
                <c:ptCount val="7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numCache>
            </c:numRef>
          </c:xVal>
          <c:yVal>
            <c:numRef>
              <c:f>' Hubei'!$F$4:$F$81</c:f>
              <c:numCache>
                <c:formatCode>General</c:formatCode>
                <c:ptCount val="7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4</c:v>
                </c:pt>
                <c:pt idx="16">
                  <c:v>17</c:v>
                </c:pt>
                <c:pt idx="17">
                  <c:v>59</c:v>
                </c:pt>
                <c:pt idx="18">
                  <c:v>77</c:v>
                </c:pt>
                <c:pt idx="19">
                  <c:v>72</c:v>
                </c:pt>
                <c:pt idx="20">
                  <c:v>105</c:v>
                </c:pt>
                <c:pt idx="21">
                  <c:v>69</c:v>
                </c:pt>
                <c:pt idx="22">
                  <c:v>105</c:v>
                </c:pt>
                <c:pt idx="23">
                  <c:v>180</c:v>
                </c:pt>
                <c:pt idx="24">
                  <c:v>323</c:v>
                </c:pt>
                <c:pt idx="25">
                  <c:v>371</c:v>
                </c:pt>
                <c:pt idx="26">
                  <c:v>1291</c:v>
                </c:pt>
                <c:pt idx="27">
                  <c:v>840</c:v>
                </c:pt>
                <c:pt idx="28">
                  <c:v>1032</c:v>
                </c:pt>
                <c:pt idx="29">
                  <c:v>1220</c:v>
                </c:pt>
                <c:pt idx="30">
                  <c:v>1347</c:v>
                </c:pt>
                <c:pt idx="31">
                  <c:v>1921</c:v>
                </c:pt>
                <c:pt idx="32">
                  <c:v>2103</c:v>
                </c:pt>
                <c:pt idx="33">
                  <c:v>2345</c:v>
                </c:pt>
                <c:pt idx="34">
                  <c:v>3156</c:v>
                </c:pt>
                <c:pt idx="35">
                  <c:v>2987</c:v>
                </c:pt>
                <c:pt idx="36">
                  <c:v>2447</c:v>
                </c:pt>
                <c:pt idx="37">
                  <c:v>2841</c:v>
                </c:pt>
                <c:pt idx="38">
                  <c:v>2060</c:v>
                </c:pt>
                <c:pt idx="39">
                  <c:v>2618</c:v>
                </c:pt>
                <c:pt idx="40">
                  <c:v>2097</c:v>
                </c:pt>
                <c:pt idx="41">
                  <c:v>1638</c:v>
                </c:pt>
                <c:pt idx="42">
                  <c:v>1508</c:v>
                </c:pt>
                <c:pt idx="43">
                  <c:v>1728</c:v>
                </c:pt>
                <c:pt idx="44">
                  <c:v>1282</c:v>
                </c:pt>
                <c:pt idx="45">
                  <c:v>955</c:v>
                </c:pt>
                <c:pt idx="46">
                  <c:v>799.09208761734465</c:v>
                </c:pt>
                <c:pt idx="47">
                  <c:v>713.505528723765</c:v>
                </c:pt>
                <c:pt idx="48">
                  <c:v>659.67092812935095</c:v>
                </c:pt>
                <c:pt idx="49">
                  <c:v>775</c:v>
                </c:pt>
                <c:pt idx="50">
                  <c:v>631</c:v>
                </c:pt>
                <c:pt idx="51">
                  <c:v>366</c:v>
                </c:pt>
                <c:pt idx="52">
                  <c:v>630</c:v>
                </c:pt>
                <c:pt idx="53">
                  <c:v>398</c:v>
                </c:pt>
                <c:pt idx="54">
                  <c:v>499</c:v>
                </c:pt>
                <c:pt idx="55">
                  <c:v>401</c:v>
                </c:pt>
                <c:pt idx="56">
                  <c:v>409</c:v>
                </c:pt>
                <c:pt idx="57">
                  <c:v>318</c:v>
                </c:pt>
              </c:numCache>
            </c:numRef>
          </c:yVal>
          <c:smooth val="0"/>
          <c:extLst>
            <c:ext xmlns:c16="http://schemas.microsoft.com/office/drawing/2014/chart" uri="{C3380CC4-5D6E-409C-BE32-E72D297353CC}">
              <c16:uniqueId val="{00000000-3CE8-4F34-9F68-CABA026E74B1}"/>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 Hubei'!$B$19:$B$81</c:f>
              <c:numCache>
                <c:formatCode>General</c:formatCode>
                <c:ptCount val="6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pt idx="53">
                  <c:v>69</c:v>
                </c:pt>
                <c:pt idx="54">
                  <c:v>70</c:v>
                </c:pt>
                <c:pt idx="55">
                  <c:v>71</c:v>
                </c:pt>
                <c:pt idx="56">
                  <c:v>72</c:v>
                </c:pt>
                <c:pt idx="57">
                  <c:v>73</c:v>
                </c:pt>
                <c:pt idx="58">
                  <c:v>74</c:v>
                </c:pt>
                <c:pt idx="59">
                  <c:v>75</c:v>
                </c:pt>
                <c:pt idx="60">
                  <c:v>76</c:v>
                </c:pt>
                <c:pt idx="61">
                  <c:v>77</c:v>
                </c:pt>
                <c:pt idx="62">
                  <c:v>78</c:v>
                </c:pt>
              </c:numCache>
            </c:numRef>
          </c:xVal>
          <c:yVal>
            <c:numRef>
              <c:f>' Hubei'!$E$19:$E$81</c:f>
              <c:numCache>
                <c:formatCode>General</c:formatCode>
                <c:ptCount val="63"/>
                <c:pt idx="0">
                  <c:v>4.8924657327038351E-2</c:v>
                </c:pt>
                <c:pt idx="1">
                  <c:v>0.2290871686468938</c:v>
                </c:pt>
                <c:pt idx="2">
                  <c:v>0.8815950344280381</c:v>
                </c:pt>
                <c:pt idx="3">
                  <c:v>2.8642990635486947</c:v>
                </c:pt>
                <c:pt idx="4">
                  <c:v>8.0331815132137336</c:v>
                </c:pt>
                <c:pt idx="5">
                  <c:v>19.810919537206271</c:v>
                </c:pt>
                <c:pt idx="6">
                  <c:v>43.632828671306825</c:v>
                </c:pt>
                <c:pt idx="7">
                  <c:v>86.960770836976309</c:v>
                </c:pt>
                <c:pt idx="8">
                  <c:v>158.59994125967503</c:v>
                </c:pt>
                <c:pt idx="9">
                  <c:v>267.25773679786056</c:v>
                </c:pt>
                <c:pt idx="10">
                  <c:v>419.57732967780072</c:v>
                </c:pt>
                <c:pt idx="11">
                  <c:v>618.12880911109767</c:v>
                </c:pt>
                <c:pt idx="12">
                  <c:v>859.92869272051496</c:v>
                </c:pt>
                <c:pt idx="13">
                  <c:v>1135.9420518158176</c:v>
                </c:pt>
                <c:pt idx="14">
                  <c:v>1431.750401513794</c:v>
                </c:pt>
                <c:pt idx="15">
                  <c:v>1729.2511699077963</c:v>
                </c:pt>
                <c:pt idx="16">
                  <c:v>2009.002347951325</c:v>
                </c:pt>
                <c:pt idx="17">
                  <c:v>2252.7085369377246</c:v>
                </c:pt>
                <c:pt idx="18">
                  <c:v>2445.3733994544441</c:v>
                </c:pt>
                <c:pt idx="19">
                  <c:v>2576.781807271896</c:v>
                </c:pt>
                <c:pt idx="20">
                  <c:v>2642.1628878668921</c:v>
                </c:pt>
                <c:pt idx="21">
                  <c:v>2642.064772103955</c:v>
                </c:pt>
                <c:pt idx="22">
                  <c:v>2581.6035426947042</c:v>
                </c:pt>
                <c:pt idx="23">
                  <c:v>2469.316620972781</c:v>
                </c:pt>
                <c:pt idx="24">
                  <c:v>2315.8585969294481</c:v>
                </c:pt>
                <c:pt idx="25">
                  <c:v>2132.7415241342842</c:v>
                </c:pt>
                <c:pt idx="26">
                  <c:v>1931.2622533466806</c:v>
                </c:pt>
                <c:pt idx="27">
                  <c:v>1721.6947166061354</c:v>
                </c:pt>
                <c:pt idx="28">
                  <c:v>1512.7681597664466</c:v>
                </c:pt>
                <c:pt idx="29">
                  <c:v>1311.4100833227712</c:v>
                </c:pt>
                <c:pt idx="30">
                  <c:v>1122.7068760615136</c:v>
                </c:pt>
                <c:pt idx="31">
                  <c:v>950.02409255069097</c:v>
                </c:pt>
                <c:pt idx="32">
                  <c:v>795.22849158136478</c:v>
                </c:pt>
                <c:pt idx="33">
                  <c:v>658.96130648875419</c:v>
                </c:pt>
                <c:pt idx="34">
                  <c:v>540.92315714071037</c:v>
                </c:pt>
                <c:pt idx="35">
                  <c:v>440.14277908686796</c:v>
                </c:pt>
                <c:pt idx="36">
                  <c:v>355.21252597056116</c:v>
                </c:pt>
                <c:pt idx="37">
                  <c:v>284.48242741691848</c:v>
                </c:pt>
                <c:pt idx="38">
                  <c:v>226.2111301337448</c:v>
                </c:pt>
                <c:pt idx="39">
                  <c:v>178.67641492443843</c:v>
                </c:pt>
                <c:pt idx="40">
                  <c:v>140.25050275833814</c:v>
                </c:pt>
                <c:pt idx="41">
                  <c:v>109.44646731515073</c:v>
                </c:pt>
                <c:pt idx="42">
                  <c:v>84.942185065269683</c:v>
                </c:pt>
                <c:pt idx="43">
                  <c:v>65.587746215493112</c:v>
                </c:pt>
                <c:pt idx="44">
                  <c:v>50.40141115496246</c:v>
                </c:pt>
                <c:pt idx="45">
                  <c:v>38.558236770546721</c:v>
                </c:pt>
                <c:pt idx="46">
                  <c:v>29.374552839866531</c:v>
                </c:pt>
                <c:pt idx="47">
                  <c:v>22.290620949178624</c:v>
                </c:pt>
                <c:pt idx="48">
                  <c:v>16.853095101012521</c:v>
                </c:pt>
                <c:pt idx="49">
                  <c:v>12.698333858169878</c:v>
                </c:pt>
                <c:pt idx="50">
                  <c:v>9.5371804407104026</c:v>
                </c:pt>
                <c:pt idx="51">
                  <c:v>7.1415122421700037</c:v>
                </c:pt>
                <c:pt idx="52">
                  <c:v>5.3326437020769379</c:v>
                </c:pt>
                <c:pt idx="53">
                  <c:v>3.9715252617584014</c:v>
                </c:pt>
                <c:pt idx="54">
                  <c:v>2.9505971363959862</c:v>
                </c:pt>
                <c:pt idx="55">
                  <c:v>2.1871137030339156</c:v>
                </c:pt>
                <c:pt idx="56">
                  <c:v>1.6177394638295641</c:v>
                </c:pt>
                <c:pt idx="57">
                  <c:v>1.1942208369232787</c:v>
                </c:pt>
                <c:pt idx="58">
                  <c:v>0.87995211178142108</c:v>
                </c:pt>
                <c:pt idx="59">
                  <c:v>0.64727358784929745</c:v>
                </c:pt>
                <c:pt idx="60">
                  <c:v>0.47536168455208094</c:v>
                </c:pt>
                <c:pt idx="61">
                  <c:v>0.34859242404081742</c:v>
                </c:pt>
                <c:pt idx="62">
                  <c:v>0.25527982060766846</c:v>
                </c:pt>
              </c:numCache>
            </c:numRef>
          </c:yVal>
          <c:smooth val="1"/>
          <c:extLst>
            <c:ext xmlns:c16="http://schemas.microsoft.com/office/drawing/2014/chart" uri="{C3380CC4-5D6E-409C-BE32-E72D297353CC}">
              <c16:uniqueId val="{00000001-3CE8-4F34-9F68-CABA026E74B1}"/>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2020-01-17--03-17</a:t>
            </a:r>
            <a:endParaRPr lang="en-US" sz="1400">
              <a:effectLst/>
            </a:endParaRPr>
          </a:p>
        </c:rich>
      </c:tx>
      <c:layout>
        <c:manualLayout>
          <c:xMode val="edge"/>
          <c:yMode val="edge"/>
          <c:x val="0.26065908428113155"/>
          <c:y val="2.663622526636225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China!$B$20:$B$86</c:f>
              <c:numCache>
                <c:formatCode>General</c:formatCode>
                <c:ptCount val="67"/>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pt idx="14">
                  <c:v>31</c:v>
                </c:pt>
                <c:pt idx="15">
                  <c:v>32</c:v>
                </c:pt>
                <c:pt idx="16">
                  <c:v>33</c:v>
                </c:pt>
                <c:pt idx="17">
                  <c:v>34</c:v>
                </c:pt>
                <c:pt idx="18">
                  <c:v>35</c:v>
                </c:pt>
                <c:pt idx="19">
                  <c:v>36</c:v>
                </c:pt>
                <c:pt idx="20">
                  <c:v>37</c:v>
                </c:pt>
                <c:pt idx="21">
                  <c:v>38</c:v>
                </c:pt>
                <c:pt idx="22">
                  <c:v>39</c:v>
                </c:pt>
                <c:pt idx="23">
                  <c:v>40</c:v>
                </c:pt>
                <c:pt idx="24">
                  <c:v>41</c:v>
                </c:pt>
                <c:pt idx="25">
                  <c:v>42</c:v>
                </c:pt>
                <c:pt idx="26">
                  <c:v>43</c:v>
                </c:pt>
                <c:pt idx="27">
                  <c:v>44</c:v>
                </c:pt>
                <c:pt idx="28">
                  <c:v>45</c:v>
                </c:pt>
                <c:pt idx="29">
                  <c:v>46</c:v>
                </c:pt>
                <c:pt idx="30">
                  <c:v>47</c:v>
                </c:pt>
                <c:pt idx="31">
                  <c:v>48</c:v>
                </c:pt>
                <c:pt idx="32">
                  <c:v>49</c:v>
                </c:pt>
                <c:pt idx="33">
                  <c:v>50</c:v>
                </c:pt>
                <c:pt idx="34">
                  <c:v>51</c:v>
                </c:pt>
                <c:pt idx="35">
                  <c:v>52</c:v>
                </c:pt>
                <c:pt idx="36">
                  <c:v>53</c:v>
                </c:pt>
                <c:pt idx="37">
                  <c:v>54</c:v>
                </c:pt>
                <c:pt idx="38">
                  <c:v>55</c:v>
                </c:pt>
                <c:pt idx="39">
                  <c:v>56</c:v>
                </c:pt>
                <c:pt idx="40">
                  <c:v>57</c:v>
                </c:pt>
                <c:pt idx="41">
                  <c:v>58</c:v>
                </c:pt>
                <c:pt idx="42">
                  <c:v>59</c:v>
                </c:pt>
                <c:pt idx="43">
                  <c:v>60</c:v>
                </c:pt>
                <c:pt idx="44">
                  <c:v>61</c:v>
                </c:pt>
                <c:pt idx="45">
                  <c:v>62</c:v>
                </c:pt>
                <c:pt idx="46">
                  <c:v>63</c:v>
                </c:pt>
                <c:pt idx="47">
                  <c:v>64</c:v>
                </c:pt>
                <c:pt idx="48">
                  <c:v>65</c:v>
                </c:pt>
                <c:pt idx="49">
                  <c:v>66</c:v>
                </c:pt>
                <c:pt idx="50">
                  <c:v>67</c:v>
                </c:pt>
                <c:pt idx="51">
                  <c:v>68</c:v>
                </c:pt>
                <c:pt idx="52">
                  <c:v>69</c:v>
                </c:pt>
                <c:pt idx="53">
                  <c:v>70</c:v>
                </c:pt>
                <c:pt idx="54">
                  <c:v>71</c:v>
                </c:pt>
                <c:pt idx="55">
                  <c:v>72</c:v>
                </c:pt>
                <c:pt idx="56">
                  <c:v>73</c:v>
                </c:pt>
                <c:pt idx="57">
                  <c:v>74</c:v>
                </c:pt>
                <c:pt idx="58">
                  <c:v>75</c:v>
                </c:pt>
                <c:pt idx="59">
                  <c:v>76</c:v>
                </c:pt>
                <c:pt idx="60">
                  <c:v>77</c:v>
                </c:pt>
                <c:pt idx="61">
                  <c:v>78</c:v>
                </c:pt>
                <c:pt idx="62">
                  <c:v>79</c:v>
                </c:pt>
                <c:pt idx="63">
                  <c:v>80</c:v>
                </c:pt>
                <c:pt idx="64">
                  <c:v>81</c:v>
                </c:pt>
                <c:pt idx="65">
                  <c:v>82</c:v>
                </c:pt>
                <c:pt idx="66">
                  <c:v>83</c:v>
                </c:pt>
              </c:numCache>
            </c:numRef>
          </c:xVal>
          <c:yVal>
            <c:numRef>
              <c:f>China!$G$20:$G$86</c:f>
              <c:numCache>
                <c:formatCode>General</c:formatCode>
                <c:ptCount val="67"/>
                <c:pt idx="0">
                  <c:v>17</c:v>
                </c:pt>
                <c:pt idx="1">
                  <c:v>59</c:v>
                </c:pt>
                <c:pt idx="2">
                  <c:v>77</c:v>
                </c:pt>
                <c:pt idx="3">
                  <c:v>93</c:v>
                </c:pt>
                <c:pt idx="4">
                  <c:v>149</c:v>
                </c:pt>
                <c:pt idx="5">
                  <c:v>131</c:v>
                </c:pt>
                <c:pt idx="6">
                  <c:v>259</c:v>
                </c:pt>
                <c:pt idx="7">
                  <c:v>457</c:v>
                </c:pt>
                <c:pt idx="8">
                  <c:v>688</c:v>
                </c:pt>
                <c:pt idx="9">
                  <c:v>769</c:v>
                </c:pt>
                <c:pt idx="10">
                  <c:v>1771</c:v>
                </c:pt>
                <c:pt idx="11">
                  <c:v>1459</c:v>
                </c:pt>
                <c:pt idx="12">
                  <c:v>1737</c:v>
                </c:pt>
                <c:pt idx="13">
                  <c:v>1981</c:v>
                </c:pt>
                <c:pt idx="14">
                  <c:v>2099</c:v>
                </c:pt>
                <c:pt idx="15">
                  <c:v>2589</c:v>
                </c:pt>
                <c:pt idx="16">
                  <c:v>2825</c:v>
                </c:pt>
                <c:pt idx="17">
                  <c:v>3235</c:v>
                </c:pt>
                <c:pt idx="18">
                  <c:v>3884</c:v>
                </c:pt>
                <c:pt idx="19">
                  <c:v>3694</c:v>
                </c:pt>
                <c:pt idx="20">
                  <c:v>3143</c:v>
                </c:pt>
                <c:pt idx="21">
                  <c:v>3385</c:v>
                </c:pt>
                <c:pt idx="22">
                  <c:v>2652</c:v>
                </c:pt>
                <c:pt idx="23">
                  <c:v>2973</c:v>
                </c:pt>
                <c:pt idx="24">
                  <c:v>2467</c:v>
                </c:pt>
                <c:pt idx="25">
                  <c:v>2015</c:v>
                </c:pt>
                <c:pt idx="26">
                  <c:v>1820</c:v>
                </c:pt>
                <c:pt idx="27">
                  <c:v>1994</c:v>
                </c:pt>
                <c:pt idx="28">
                  <c:v>1502</c:v>
                </c:pt>
                <c:pt idx="29">
                  <c:v>1121</c:v>
                </c:pt>
                <c:pt idx="30">
                  <c:v>914.09208761734465</c:v>
                </c:pt>
                <c:pt idx="31">
                  <c:v>792.505528723765</c:v>
                </c:pt>
                <c:pt idx="32">
                  <c:v>715.67092812935095</c:v>
                </c:pt>
                <c:pt idx="33">
                  <c:v>820</c:v>
                </c:pt>
                <c:pt idx="34">
                  <c:v>661</c:v>
                </c:pt>
                <c:pt idx="35">
                  <c:v>397</c:v>
                </c:pt>
                <c:pt idx="36">
                  <c:v>648</c:v>
                </c:pt>
                <c:pt idx="37">
                  <c:v>409</c:v>
                </c:pt>
                <c:pt idx="38">
                  <c:v>508</c:v>
                </c:pt>
                <c:pt idx="39">
                  <c:v>406</c:v>
                </c:pt>
                <c:pt idx="40">
                  <c:v>433</c:v>
                </c:pt>
                <c:pt idx="41">
                  <c:v>327</c:v>
                </c:pt>
                <c:pt idx="42">
                  <c:v>430</c:v>
                </c:pt>
                <c:pt idx="43">
                  <c:v>573</c:v>
                </c:pt>
                <c:pt idx="44">
                  <c:v>202</c:v>
                </c:pt>
                <c:pt idx="45">
                  <c:v>125</c:v>
                </c:pt>
                <c:pt idx="46">
                  <c:v>119</c:v>
                </c:pt>
                <c:pt idx="47">
                  <c:v>139</c:v>
                </c:pt>
                <c:pt idx="48">
                  <c:v>143</c:v>
                </c:pt>
                <c:pt idx="49">
                  <c:v>99</c:v>
                </c:pt>
                <c:pt idx="50">
                  <c:v>44</c:v>
                </c:pt>
                <c:pt idx="51">
                  <c:v>40</c:v>
                </c:pt>
                <c:pt idx="52">
                  <c:v>19</c:v>
                </c:pt>
                <c:pt idx="53">
                  <c:v>24</c:v>
                </c:pt>
                <c:pt idx="54">
                  <c:v>15</c:v>
                </c:pt>
                <c:pt idx="55">
                  <c:v>8</c:v>
                </c:pt>
                <c:pt idx="56">
                  <c:v>11</c:v>
                </c:pt>
              </c:numCache>
            </c:numRef>
          </c:yVal>
          <c:smooth val="0"/>
          <c:extLst>
            <c:ext xmlns:c16="http://schemas.microsoft.com/office/drawing/2014/chart" uri="{C3380CC4-5D6E-409C-BE32-E72D297353CC}">
              <c16:uniqueId val="{00000000-1B0D-4DC7-9FFB-8D1FFC287650}"/>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China!$B$20:$B$158</c:f>
              <c:numCache>
                <c:formatCode>General</c:formatCode>
                <c:ptCount val="139"/>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pt idx="14">
                  <c:v>31</c:v>
                </c:pt>
                <c:pt idx="15">
                  <c:v>32</c:v>
                </c:pt>
                <c:pt idx="16">
                  <c:v>33</c:v>
                </c:pt>
                <c:pt idx="17">
                  <c:v>34</c:v>
                </c:pt>
                <c:pt idx="18">
                  <c:v>35</c:v>
                </c:pt>
                <c:pt idx="19">
                  <c:v>36</c:v>
                </c:pt>
                <c:pt idx="20">
                  <c:v>37</c:v>
                </c:pt>
                <c:pt idx="21">
                  <c:v>38</c:v>
                </c:pt>
                <c:pt idx="22">
                  <c:v>39</c:v>
                </c:pt>
                <c:pt idx="23">
                  <c:v>40</c:v>
                </c:pt>
                <c:pt idx="24">
                  <c:v>41</c:v>
                </c:pt>
                <c:pt idx="25">
                  <c:v>42</c:v>
                </c:pt>
                <c:pt idx="26">
                  <c:v>43</c:v>
                </c:pt>
                <c:pt idx="27">
                  <c:v>44</c:v>
                </c:pt>
                <c:pt idx="28">
                  <c:v>45</c:v>
                </c:pt>
                <c:pt idx="29">
                  <c:v>46</c:v>
                </c:pt>
                <c:pt idx="30">
                  <c:v>47</c:v>
                </c:pt>
                <c:pt idx="31">
                  <c:v>48</c:v>
                </c:pt>
                <c:pt idx="32">
                  <c:v>49</c:v>
                </c:pt>
                <c:pt idx="33">
                  <c:v>50</c:v>
                </c:pt>
                <c:pt idx="34">
                  <c:v>51</c:v>
                </c:pt>
                <c:pt idx="35">
                  <c:v>52</c:v>
                </c:pt>
                <c:pt idx="36">
                  <c:v>53</c:v>
                </c:pt>
                <c:pt idx="37">
                  <c:v>54</c:v>
                </c:pt>
                <c:pt idx="38">
                  <c:v>55</c:v>
                </c:pt>
                <c:pt idx="39">
                  <c:v>56</c:v>
                </c:pt>
                <c:pt idx="40">
                  <c:v>57</c:v>
                </c:pt>
                <c:pt idx="41">
                  <c:v>58</c:v>
                </c:pt>
                <c:pt idx="42">
                  <c:v>59</c:v>
                </c:pt>
                <c:pt idx="43">
                  <c:v>60</c:v>
                </c:pt>
                <c:pt idx="44">
                  <c:v>61</c:v>
                </c:pt>
                <c:pt idx="45">
                  <c:v>62</c:v>
                </c:pt>
                <c:pt idx="46">
                  <c:v>63</c:v>
                </c:pt>
                <c:pt idx="47">
                  <c:v>64</c:v>
                </c:pt>
                <c:pt idx="48">
                  <c:v>65</c:v>
                </c:pt>
                <c:pt idx="49">
                  <c:v>66</c:v>
                </c:pt>
                <c:pt idx="50">
                  <c:v>67</c:v>
                </c:pt>
                <c:pt idx="51">
                  <c:v>68</c:v>
                </c:pt>
                <c:pt idx="52">
                  <c:v>69</c:v>
                </c:pt>
                <c:pt idx="53">
                  <c:v>70</c:v>
                </c:pt>
                <c:pt idx="54">
                  <c:v>71</c:v>
                </c:pt>
                <c:pt idx="55">
                  <c:v>72</c:v>
                </c:pt>
                <c:pt idx="56">
                  <c:v>73</c:v>
                </c:pt>
                <c:pt idx="57">
                  <c:v>74</c:v>
                </c:pt>
                <c:pt idx="58">
                  <c:v>75</c:v>
                </c:pt>
                <c:pt idx="59">
                  <c:v>76</c:v>
                </c:pt>
                <c:pt idx="60">
                  <c:v>77</c:v>
                </c:pt>
                <c:pt idx="61">
                  <c:v>78</c:v>
                </c:pt>
                <c:pt idx="62">
                  <c:v>79</c:v>
                </c:pt>
                <c:pt idx="63">
                  <c:v>80</c:v>
                </c:pt>
                <c:pt idx="64">
                  <c:v>81</c:v>
                </c:pt>
                <c:pt idx="65">
                  <c:v>82</c:v>
                </c:pt>
                <c:pt idx="66">
                  <c:v>83</c:v>
                </c:pt>
                <c:pt idx="67">
                  <c:v>84</c:v>
                </c:pt>
                <c:pt idx="68">
                  <c:v>85</c:v>
                </c:pt>
                <c:pt idx="69">
                  <c:v>86</c:v>
                </c:pt>
                <c:pt idx="70">
                  <c:v>87</c:v>
                </c:pt>
                <c:pt idx="71">
                  <c:v>88</c:v>
                </c:pt>
                <c:pt idx="72">
                  <c:v>89</c:v>
                </c:pt>
                <c:pt idx="73">
                  <c:v>90</c:v>
                </c:pt>
                <c:pt idx="74">
                  <c:v>91</c:v>
                </c:pt>
                <c:pt idx="75">
                  <c:v>92</c:v>
                </c:pt>
                <c:pt idx="76">
                  <c:v>93</c:v>
                </c:pt>
                <c:pt idx="77">
                  <c:v>94</c:v>
                </c:pt>
                <c:pt idx="78">
                  <c:v>95</c:v>
                </c:pt>
                <c:pt idx="79">
                  <c:v>96</c:v>
                </c:pt>
                <c:pt idx="80">
                  <c:v>97</c:v>
                </c:pt>
                <c:pt idx="81">
                  <c:v>98</c:v>
                </c:pt>
                <c:pt idx="82">
                  <c:v>99</c:v>
                </c:pt>
                <c:pt idx="83">
                  <c:v>100</c:v>
                </c:pt>
                <c:pt idx="84">
                  <c:v>101</c:v>
                </c:pt>
                <c:pt idx="85">
                  <c:v>102</c:v>
                </c:pt>
                <c:pt idx="86">
                  <c:v>103</c:v>
                </c:pt>
                <c:pt idx="87">
                  <c:v>104</c:v>
                </c:pt>
                <c:pt idx="88">
                  <c:v>105</c:v>
                </c:pt>
                <c:pt idx="89">
                  <c:v>106</c:v>
                </c:pt>
                <c:pt idx="90">
                  <c:v>107</c:v>
                </c:pt>
                <c:pt idx="91">
                  <c:v>108</c:v>
                </c:pt>
                <c:pt idx="92">
                  <c:v>109</c:v>
                </c:pt>
                <c:pt idx="93">
                  <c:v>110</c:v>
                </c:pt>
                <c:pt idx="94">
                  <c:v>111</c:v>
                </c:pt>
                <c:pt idx="95">
                  <c:v>112</c:v>
                </c:pt>
                <c:pt idx="96">
                  <c:v>113</c:v>
                </c:pt>
                <c:pt idx="97">
                  <c:v>114</c:v>
                </c:pt>
                <c:pt idx="98">
                  <c:v>115</c:v>
                </c:pt>
                <c:pt idx="99">
                  <c:v>116</c:v>
                </c:pt>
                <c:pt idx="100">
                  <c:v>117</c:v>
                </c:pt>
                <c:pt idx="101">
                  <c:v>118</c:v>
                </c:pt>
                <c:pt idx="102">
                  <c:v>119</c:v>
                </c:pt>
                <c:pt idx="103">
                  <c:v>120</c:v>
                </c:pt>
                <c:pt idx="104">
                  <c:v>121</c:v>
                </c:pt>
                <c:pt idx="105">
                  <c:v>122</c:v>
                </c:pt>
                <c:pt idx="106">
                  <c:v>123</c:v>
                </c:pt>
                <c:pt idx="107">
                  <c:v>124</c:v>
                </c:pt>
                <c:pt idx="108">
                  <c:v>125</c:v>
                </c:pt>
                <c:pt idx="109">
                  <c:v>126</c:v>
                </c:pt>
                <c:pt idx="110">
                  <c:v>127</c:v>
                </c:pt>
                <c:pt idx="111">
                  <c:v>128</c:v>
                </c:pt>
                <c:pt idx="112">
                  <c:v>129</c:v>
                </c:pt>
                <c:pt idx="113">
                  <c:v>130</c:v>
                </c:pt>
                <c:pt idx="114">
                  <c:v>131</c:v>
                </c:pt>
                <c:pt idx="115">
                  <c:v>132</c:v>
                </c:pt>
                <c:pt idx="116">
                  <c:v>133</c:v>
                </c:pt>
                <c:pt idx="117">
                  <c:v>134</c:v>
                </c:pt>
                <c:pt idx="118">
                  <c:v>135</c:v>
                </c:pt>
                <c:pt idx="119">
                  <c:v>136</c:v>
                </c:pt>
                <c:pt idx="120">
                  <c:v>137</c:v>
                </c:pt>
                <c:pt idx="121">
                  <c:v>138</c:v>
                </c:pt>
                <c:pt idx="122">
                  <c:v>139</c:v>
                </c:pt>
                <c:pt idx="123">
                  <c:v>140</c:v>
                </c:pt>
                <c:pt idx="124">
                  <c:v>141</c:v>
                </c:pt>
                <c:pt idx="125">
                  <c:v>142</c:v>
                </c:pt>
                <c:pt idx="126">
                  <c:v>143</c:v>
                </c:pt>
                <c:pt idx="127">
                  <c:v>144</c:v>
                </c:pt>
                <c:pt idx="128">
                  <c:v>145</c:v>
                </c:pt>
                <c:pt idx="129">
                  <c:v>146</c:v>
                </c:pt>
                <c:pt idx="130">
                  <c:v>147</c:v>
                </c:pt>
                <c:pt idx="131">
                  <c:v>148</c:v>
                </c:pt>
                <c:pt idx="132">
                  <c:v>149</c:v>
                </c:pt>
                <c:pt idx="133">
                  <c:v>150</c:v>
                </c:pt>
                <c:pt idx="134">
                  <c:v>151</c:v>
                </c:pt>
                <c:pt idx="135">
                  <c:v>152</c:v>
                </c:pt>
                <c:pt idx="136">
                  <c:v>153</c:v>
                </c:pt>
                <c:pt idx="137">
                  <c:v>154</c:v>
                </c:pt>
                <c:pt idx="138">
                  <c:v>155</c:v>
                </c:pt>
              </c:numCache>
            </c:numRef>
          </c:xVal>
          <c:yVal>
            <c:numRef>
              <c:f>China!$E$20:$E$158</c:f>
              <c:numCache>
                <c:formatCode>General</c:formatCode>
                <c:ptCount val="139"/>
                <c:pt idx="0">
                  <c:v>1.4884919655533391</c:v>
                </c:pt>
                <c:pt idx="1">
                  <c:v>4.6703896986356934</c:v>
                </c:pt>
                <c:pt idx="2">
                  <c:v>12.660551364650905</c:v>
                </c:pt>
                <c:pt idx="3">
                  <c:v>30.227043848485842</c:v>
                </c:pt>
                <c:pt idx="4">
                  <c:v>64.585532966147298</c:v>
                </c:pt>
                <c:pt idx="5">
                  <c:v>125.17301265613031</c:v>
                </c:pt>
                <c:pt idx="6">
                  <c:v>222.56896296539659</c:v>
                </c:pt>
                <c:pt idx="7">
                  <c:v>366.6149544057028</c:v>
                </c:pt>
                <c:pt idx="8">
                  <c:v>564.10801257248841</c:v>
                </c:pt>
                <c:pt idx="9">
                  <c:v>816.6589895275747</c:v>
                </c:pt>
                <c:pt idx="10">
                  <c:v>1119.3167140842913</c:v>
                </c:pt>
                <c:pt idx="11">
                  <c:v>1460.3610893927334</c:v>
                </c:pt>
                <c:pt idx="12">
                  <c:v>1822.3488812464932</c:v>
                </c:pt>
                <c:pt idx="13">
                  <c:v>2184.1754925550676</c:v>
                </c:pt>
                <c:pt idx="14">
                  <c:v>2523.6955753864486</c:v>
                </c:pt>
                <c:pt idx="15">
                  <c:v>2820.3728305304917</c:v>
                </c:pt>
                <c:pt idx="16">
                  <c:v>3057.4960313246215</c:v>
                </c:pt>
                <c:pt idx="17">
                  <c:v>3223.6568434671708</c:v>
                </c:pt>
                <c:pt idx="18">
                  <c:v>3313.3751531370026</c:v>
                </c:pt>
                <c:pt idx="19">
                  <c:v>3326.9276620519931</c:v>
                </c:pt>
                <c:pt idx="20">
                  <c:v>3269.5538280738674</c:v>
                </c:pt>
                <c:pt idx="21">
                  <c:v>3150.2699099549764</c:v>
                </c:pt>
                <c:pt idx="22">
                  <c:v>2980.5237989893103</c:v>
                </c:pt>
                <c:pt idx="23">
                  <c:v>2772.8866836669149</c:v>
                </c:pt>
                <c:pt idx="24">
                  <c:v>2539.9209332495288</c:v>
                </c:pt>
                <c:pt idx="25">
                  <c:v>2293.3029468514164</c:v>
                </c:pt>
                <c:pt idx="26">
                  <c:v>2043.2262755437603</c:v>
                </c:pt>
                <c:pt idx="27">
                  <c:v>1798.070031357433</c:v>
                </c:pt>
                <c:pt idx="28">
                  <c:v>1564.2920326856342</c:v>
                </c:pt>
                <c:pt idx="29">
                  <c:v>1346.4939168295932</c:v>
                </c:pt>
                <c:pt idx="30">
                  <c:v>1147.6036219066896</c:v>
                </c:pt>
                <c:pt idx="31">
                  <c:v>969.12578712885977</c:v>
                </c:pt>
                <c:pt idx="32">
                  <c:v>811.41960120529632</c:v>
                </c:pt>
                <c:pt idx="33">
                  <c:v>673.97395587192432</c:v>
                </c:pt>
                <c:pt idx="34">
                  <c:v>555.65971405457867</c:v>
                </c:pt>
                <c:pt idx="35">
                  <c:v>454.94746690014659</c:v>
                </c:pt>
                <c:pt idx="36">
                  <c:v>370.08588251293111</c:v>
                </c:pt>
                <c:pt idx="37">
                  <c:v>299.24059034961704</c:v>
                </c:pt>
                <c:pt idx="38">
                  <c:v>240.5966900687884</c:v>
                </c:pt>
                <c:pt idx="39">
                  <c:v>192.42973290474163</c:v>
                </c:pt>
                <c:pt idx="40">
                  <c:v>153.15074041346011</c:v>
                </c:pt>
                <c:pt idx="41">
                  <c:v>121.33082079351564</c:v>
                </c:pt>
                <c:pt idx="42">
                  <c:v>95.710487582777162</c:v>
                </c:pt>
                <c:pt idx="43">
                  <c:v>75.198089621086609</c:v>
                </c:pt>
                <c:pt idx="44">
                  <c:v>58.860976173410798</c:v>
                </c:pt>
                <c:pt idx="45">
                  <c:v>45.912247499771581</c:v>
                </c:pt>
                <c:pt idx="46">
                  <c:v>35.69523884748606</c:v>
                </c:pt>
                <c:pt idx="47">
                  <c:v>27.667284695367258</c:v>
                </c:pt>
                <c:pt idx="48">
                  <c:v>21.383819257564276</c:v>
                </c:pt>
                <c:pt idx="49">
                  <c:v>16.483484786588509</c:v>
                </c:pt>
                <c:pt idx="50">
                  <c:v>12.674629733313061</c:v>
                </c:pt>
                <c:pt idx="51">
                  <c:v>9.7233696183902332</c:v>
                </c:pt>
                <c:pt idx="52">
                  <c:v>7.4432391702525864</c:v>
                </c:pt>
                <c:pt idx="53">
                  <c:v>5.6863704604117125</c:v>
                </c:pt>
                <c:pt idx="54">
                  <c:v>4.3360757779514039</c:v>
                </c:pt>
                <c:pt idx="55">
                  <c:v>3.300685308471047</c:v>
                </c:pt>
                <c:pt idx="56">
                  <c:v>2.5084799097861765</c:v>
                </c:pt>
                <c:pt idx="57">
                  <c:v>1.9035619278727798</c:v>
                </c:pt>
                <c:pt idx="58">
                  <c:v>1.4425172470608163</c:v>
                </c:pt>
                <c:pt idx="59">
                  <c:v>1.0917361493583193</c:v>
                </c:pt>
                <c:pt idx="60">
                  <c:v>0.82527666952846535</c:v>
                </c:pt>
                <c:pt idx="61">
                  <c:v>0.62317039139084818</c:v>
                </c:pt>
                <c:pt idx="62">
                  <c:v>0.47008605557800692</c:v>
                </c:pt>
                <c:pt idx="63">
                  <c:v>0.35428038919229032</c:v>
                </c:pt>
                <c:pt idx="64">
                  <c:v>0.26677797001672399</c:v>
                </c:pt>
                <c:pt idx="65">
                  <c:v>0.2007326447515129</c:v>
                </c:pt>
                <c:pt idx="66">
                  <c:v>0.15093209697846613</c:v>
                </c:pt>
                <c:pt idx="67">
                  <c:v>0.11341474072945809</c:v>
                </c:pt>
                <c:pt idx="68">
                  <c:v>8.5174367916537166E-2</c:v>
                </c:pt>
                <c:pt idx="69">
                  <c:v>6.3933080761288438E-2</c:v>
                </c:pt>
                <c:pt idx="70">
                  <c:v>4.7967167264512743E-2</c:v>
                </c:pt>
                <c:pt idx="71">
                  <c:v>3.5973888929904448E-2</c:v>
                </c:pt>
                <c:pt idx="72">
                  <c:v>2.6969788135825248E-2</c:v>
                </c:pt>
                <c:pt idx="73">
                  <c:v>2.0213211549578738E-2</c:v>
                </c:pt>
                <c:pt idx="74">
                  <c:v>1.514539101552531E-2</c:v>
                </c:pt>
                <c:pt idx="75">
                  <c:v>1.1345712383997848E-2</c:v>
                </c:pt>
                <c:pt idx="76">
                  <c:v>8.4978083378620395E-3</c:v>
                </c:pt>
                <c:pt idx="77">
                  <c:v>6.3638925963121519E-3</c:v>
                </c:pt>
                <c:pt idx="78">
                  <c:v>4.765357739075912E-3</c:v>
                </c:pt>
                <c:pt idx="79">
                  <c:v>3.5681256037615465E-3</c:v>
                </c:pt>
                <c:pt idx="80">
                  <c:v>2.6715982359940748E-3</c:v>
                </c:pt>
                <c:pt idx="81">
                  <c:v>2.0003328034690934E-3</c:v>
                </c:pt>
                <c:pt idx="82">
                  <c:v>1.4977746556226461E-3</c:v>
                </c:pt>
                <c:pt idx="83">
                  <c:v>1.1215436305073369E-3</c:v>
                </c:pt>
                <c:pt idx="84">
                  <c:v>8.3989131249132237E-4</c:v>
                </c:pt>
                <c:pt idx="85">
                  <c:v>6.2904017338661668E-4</c:v>
                </c:pt>
                <c:pt idx="86">
                  <c:v>4.7118629814423034E-4</c:v>
                </c:pt>
                <c:pt idx="87">
                  <c:v>3.5300102898736901E-4</c:v>
                </c:pt>
                <c:pt idx="88">
                  <c:v>2.6450744816011664E-4</c:v>
                </c:pt>
                <c:pt idx="89">
                  <c:v>1.9823829158277466E-4</c:v>
                </c:pt>
                <c:pt idx="90">
                  <c:v>1.486050368727661E-4</c:v>
                </c:pt>
                <c:pt idx="91">
                  <c:v>1.1142536394933155E-4</c:v>
                </c:pt>
                <c:pt idx="92">
                  <c:v>8.3569332932838741E-5</c:v>
                </c:pt>
                <c:pt idx="93">
                  <c:v>6.269451643947897E-5</c:v>
                </c:pt>
                <c:pt idx="94">
                  <c:v>4.7047760843285129E-5</c:v>
                </c:pt>
                <c:pt idx="95">
                  <c:v>3.5316838570343392E-5</c:v>
                </c:pt>
                <c:pt idx="96">
                  <c:v>2.6519448266878672E-5</c:v>
                </c:pt>
                <c:pt idx="97">
                  <c:v>1.9920166933373329E-5</c:v>
                </c:pt>
                <c:pt idx="98">
                  <c:v>1.4968318121636824E-5</c:v>
                </c:pt>
                <c:pt idx="99">
                  <c:v>1.1251489097501531E-5</c:v>
                </c:pt>
                <c:pt idx="100">
                  <c:v>8.4607550008841505E-6</c:v>
                </c:pt>
                <c:pt idx="101">
                  <c:v>6.3646603977319343E-6</c:v>
                </c:pt>
                <c:pt idx="102">
                  <c:v>4.7897515331379839E-6</c:v>
                </c:pt>
                <c:pt idx="103">
                  <c:v>3.6060086075051398E-6</c:v>
                </c:pt>
                <c:pt idx="104">
                  <c:v>2.715943429649961E-6</c:v>
                </c:pt>
                <c:pt idx="105">
                  <c:v>2.0464390324912221E-6</c:v>
                </c:pt>
                <c:pt idx="106">
                  <c:v>1.5426406317774343E-6</c:v>
                </c:pt>
                <c:pt idx="107">
                  <c:v>1.1633814133557777E-6</c:v>
                </c:pt>
                <c:pt idx="108">
                  <c:v>8.777568352352778E-7</c:v>
                </c:pt>
                <c:pt idx="109">
                  <c:v>6.6255849377328169E-7</c:v>
                </c:pt>
                <c:pt idx="110">
                  <c:v>5.0035140936592642E-7</c:v>
                </c:pt>
                <c:pt idx="111">
                  <c:v>3.780330305333265E-7</c:v>
                </c:pt>
                <c:pt idx="112">
                  <c:v>2.8575296917065416E-7</c:v>
                </c:pt>
                <c:pt idx="113">
                  <c:v>2.1610292840019421E-7</c:v>
                </c:pt>
                <c:pt idx="114">
                  <c:v>1.6350905820237805E-7</c:v>
                </c:pt>
                <c:pt idx="115">
                  <c:v>1.2377600936614316E-7</c:v>
                </c:pt>
                <c:pt idx="116">
                  <c:v>9.3744700983817062E-8</c:v>
                </c:pt>
                <c:pt idx="117">
                  <c:v>7.1035352948788306E-8</c:v>
                </c:pt>
                <c:pt idx="118">
                  <c:v>5.3854471714796018E-8</c:v>
                </c:pt>
                <c:pt idx="119">
                  <c:v>4.0849819744637017E-8</c:v>
                </c:pt>
                <c:pt idx="120">
                  <c:v>3.1001398771930687E-8</c:v>
                </c:pt>
                <c:pt idx="121">
                  <c:v>2.3539472291669696E-8</c:v>
                </c:pt>
                <c:pt idx="122">
                  <c:v>1.7882896377958914E-8</c:v>
                </c:pt>
                <c:pt idx="123">
                  <c:v>1.3592709054078818E-8</c:v>
                </c:pt>
                <c:pt idx="124">
                  <c:v>1.0337188417478658E-8</c:v>
                </c:pt>
                <c:pt idx="125">
                  <c:v>7.8655343364026318E-9</c:v>
                </c:pt>
                <c:pt idx="126">
                  <c:v>5.9880369392388515E-9</c:v>
                </c:pt>
                <c:pt idx="127">
                  <c:v>4.5611265509027139E-9</c:v>
                </c:pt>
                <c:pt idx="128">
                  <c:v>3.4760985368583243E-9</c:v>
                </c:pt>
                <c:pt idx="129">
                  <c:v>2.6506058977030656E-9</c:v>
                </c:pt>
                <c:pt idx="130">
                  <c:v>2.0222372828019297E-9</c:v>
                </c:pt>
                <c:pt idx="131">
                  <c:v>1.5436669897606343E-9</c:v>
                </c:pt>
                <c:pt idx="132">
                  <c:v>1.178990447868167E-9</c:v>
                </c:pt>
                <c:pt idx="133">
                  <c:v>9.0095411271658529E-10</c:v>
                </c:pt>
                <c:pt idx="134">
                  <c:v>6.8886047274533631E-10</c:v>
                </c:pt>
                <c:pt idx="135">
                  <c:v>5.2698287216983313E-10</c:v>
                </c:pt>
                <c:pt idx="136">
                  <c:v>4.033655048555096E-10</c:v>
                </c:pt>
                <c:pt idx="137">
                  <c:v>3.089145450048021E-10</c:v>
                </c:pt>
                <c:pt idx="138">
                  <c:v>2.3670944200352092E-10</c:v>
                </c:pt>
              </c:numCache>
            </c:numRef>
          </c:yVal>
          <c:smooth val="1"/>
          <c:extLst>
            <c:ext xmlns:c16="http://schemas.microsoft.com/office/drawing/2014/chart" uri="{C3380CC4-5D6E-409C-BE32-E72D297353CC}">
              <c16:uniqueId val="{00000001-1B0D-4DC7-9FFB-8D1FFC287650}"/>
            </c:ext>
          </c:extLst>
        </c:ser>
        <c:dLbls>
          <c:showLegendKey val="0"/>
          <c:showVal val="0"/>
          <c:showCatName val="0"/>
          <c:showSerName val="0"/>
          <c:showPercent val="0"/>
          <c:showBubbleSize val="0"/>
        </c:dLbls>
        <c:axId val="309510984"/>
        <c:axId val="309508360"/>
      </c:scatterChart>
      <c:valAx>
        <c:axId val="309510984"/>
        <c:scaling>
          <c:orientation val="minMax"/>
          <c:min val="1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majorUnit val="20"/>
      </c:valAx>
      <c:valAx>
        <c:axId val="309508360"/>
        <c:scaling>
          <c:logBase val="2"/>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Log Length of epidemic vs C</a:t>
            </a:r>
          </a:p>
        </c:rich>
      </c:tx>
      <c:layout>
        <c:manualLayout>
          <c:xMode val="edge"/>
          <c:yMode val="edge"/>
          <c:x val="0.26010919308163405"/>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Fujian!$R$6:$R$25</c:f>
              <c:numCache>
                <c:formatCode>General</c:formatCode>
                <c:ptCount val="20"/>
              </c:numCache>
            </c:numRef>
          </c:xVal>
          <c:yVal>
            <c:numRef>
              <c:f>Fujian!$T$6:$T$25</c:f>
              <c:numCache>
                <c:formatCode>General</c:formatCode>
                <c:ptCount val="20"/>
              </c:numCache>
            </c:numRef>
          </c:yVal>
          <c:smooth val="0"/>
          <c:extLst>
            <c:ext xmlns:c16="http://schemas.microsoft.com/office/drawing/2014/chart" uri="{C3380CC4-5D6E-409C-BE32-E72D297353CC}">
              <c16:uniqueId val="{00000000-067E-4331-B969-DC2A7A0CD9D2}"/>
            </c:ext>
          </c:extLst>
        </c:ser>
        <c:ser>
          <c:idx val="2"/>
          <c:order val="1"/>
          <c:spPr>
            <a:ln w="28575" cap="rnd">
              <a:noFill/>
              <a:round/>
            </a:ln>
            <a:effectLst/>
          </c:spPr>
          <c:marker>
            <c:symbol val="circle"/>
            <c:size val="5"/>
            <c:spPr>
              <a:solidFill>
                <a:srgbClr val="FF0000"/>
              </a:solidFill>
              <a:ln w="9525">
                <a:solidFill>
                  <a:schemeClr val="accent3"/>
                </a:solidFill>
              </a:ln>
              <a:effectLst/>
            </c:spPr>
          </c:marker>
          <c:trendline>
            <c:spPr>
              <a:ln w="19050" cap="rnd">
                <a:solidFill>
                  <a:schemeClr val="accent3"/>
                </a:solidFill>
                <a:prstDash val="sysDot"/>
              </a:ln>
              <a:effectLst/>
            </c:spPr>
            <c:trendlineType val="exp"/>
            <c:dispRSqr val="1"/>
            <c:dispEq val="1"/>
            <c:trendlineLbl>
              <c:layout>
                <c:manualLayout>
                  <c:x val="-0.13582504942787668"/>
                  <c:y val="-5.9094052558782847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Fujian!$R$6:$R$25</c:f>
              <c:numCache>
                <c:formatCode>General</c:formatCode>
                <c:ptCount val="20"/>
              </c:numCache>
            </c:numRef>
          </c:xVal>
          <c:yVal>
            <c:numRef>
              <c:f>Fujian!$T$6:$T$10</c:f>
              <c:numCache>
                <c:formatCode>General</c:formatCode>
                <c:ptCount val="5"/>
              </c:numCache>
            </c:numRef>
          </c:yVal>
          <c:smooth val="0"/>
          <c:extLst>
            <c:ext xmlns:c16="http://schemas.microsoft.com/office/drawing/2014/chart" uri="{C3380CC4-5D6E-409C-BE32-E72D297353CC}">
              <c16:uniqueId val="{00000002-067E-4331-B969-DC2A7A0CD9D2}"/>
            </c:ext>
          </c:extLst>
        </c:ser>
        <c:dLbls>
          <c:showLegendKey val="0"/>
          <c:showVal val="0"/>
          <c:showCatName val="0"/>
          <c:showSerName val="0"/>
          <c:showPercent val="0"/>
          <c:showBubbleSize val="0"/>
        </c:dLbls>
        <c:axId val="947328976"/>
        <c:axId val="947320120"/>
      </c:scatterChart>
      <c:valAx>
        <c:axId val="9473289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320120"/>
        <c:crosses val="autoZero"/>
        <c:crossBetween val="midCat"/>
      </c:valAx>
      <c:valAx>
        <c:axId val="947320120"/>
        <c:scaling>
          <c:logBase val="2"/>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7328976"/>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2020-01-17--03-17</a:t>
            </a:r>
            <a:endParaRPr lang="en-US" sz="14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China!$B$25:$B$82</c:f>
              <c:numCache>
                <c:formatCode>General</c:formatCode>
                <c:ptCount val="58"/>
                <c:pt idx="0">
                  <c:v>22</c:v>
                </c:pt>
                <c:pt idx="1">
                  <c:v>23</c:v>
                </c:pt>
                <c:pt idx="2">
                  <c:v>24</c:v>
                </c:pt>
                <c:pt idx="3">
                  <c:v>25</c:v>
                </c:pt>
                <c:pt idx="4">
                  <c:v>26</c:v>
                </c:pt>
                <c:pt idx="5">
                  <c:v>27</c:v>
                </c:pt>
                <c:pt idx="6">
                  <c:v>28</c:v>
                </c:pt>
                <c:pt idx="7">
                  <c:v>29</c:v>
                </c:pt>
                <c:pt idx="8">
                  <c:v>30</c:v>
                </c:pt>
                <c:pt idx="9">
                  <c:v>31</c:v>
                </c:pt>
                <c:pt idx="10">
                  <c:v>32</c:v>
                </c:pt>
                <c:pt idx="11">
                  <c:v>33</c:v>
                </c:pt>
                <c:pt idx="12">
                  <c:v>34</c:v>
                </c:pt>
                <c:pt idx="13">
                  <c:v>35</c:v>
                </c:pt>
                <c:pt idx="14">
                  <c:v>36</c:v>
                </c:pt>
                <c:pt idx="15">
                  <c:v>37</c:v>
                </c:pt>
                <c:pt idx="16">
                  <c:v>38</c:v>
                </c:pt>
                <c:pt idx="17">
                  <c:v>39</c:v>
                </c:pt>
                <c:pt idx="18">
                  <c:v>40</c:v>
                </c:pt>
                <c:pt idx="19">
                  <c:v>41</c:v>
                </c:pt>
                <c:pt idx="20">
                  <c:v>42</c:v>
                </c:pt>
                <c:pt idx="21">
                  <c:v>43</c:v>
                </c:pt>
                <c:pt idx="22">
                  <c:v>44</c:v>
                </c:pt>
                <c:pt idx="23">
                  <c:v>45</c:v>
                </c:pt>
                <c:pt idx="24">
                  <c:v>46</c:v>
                </c:pt>
                <c:pt idx="25">
                  <c:v>47</c:v>
                </c:pt>
                <c:pt idx="26">
                  <c:v>48</c:v>
                </c:pt>
                <c:pt idx="27">
                  <c:v>49</c:v>
                </c:pt>
                <c:pt idx="28">
                  <c:v>50</c:v>
                </c:pt>
                <c:pt idx="29">
                  <c:v>51</c:v>
                </c:pt>
                <c:pt idx="30">
                  <c:v>52</c:v>
                </c:pt>
                <c:pt idx="31">
                  <c:v>53</c:v>
                </c:pt>
                <c:pt idx="32">
                  <c:v>54</c:v>
                </c:pt>
                <c:pt idx="33">
                  <c:v>55</c:v>
                </c:pt>
                <c:pt idx="34">
                  <c:v>56</c:v>
                </c:pt>
                <c:pt idx="35">
                  <c:v>57</c:v>
                </c:pt>
                <c:pt idx="36">
                  <c:v>58</c:v>
                </c:pt>
                <c:pt idx="37">
                  <c:v>59</c:v>
                </c:pt>
                <c:pt idx="38">
                  <c:v>60</c:v>
                </c:pt>
                <c:pt idx="39">
                  <c:v>61</c:v>
                </c:pt>
                <c:pt idx="40">
                  <c:v>62</c:v>
                </c:pt>
                <c:pt idx="41">
                  <c:v>63</c:v>
                </c:pt>
                <c:pt idx="42">
                  <c:v>64</c:v>
                </c:pt>
                <c:pt idx="43">
                  <c:v>65</c:v>
                </c:pt>
                <c:pt idx="44">
                  <c:v>66</c:v>
                </c:pt>
                <c:pt idx="45">
                  <c:v>67</c:v>
                </c:pt>
                <c:pt idx="46">
                  <c:v>68</c:v>
                </c:pt>
                <c:pt idx="47">
                  <c:v>69</c:v>
                </c:pt>
                <c:pt idx="48">
                  <c:v>70</c:v>
                </c:pt>
                <c:pt idx="49">
                  <c:v>71</c:v>
                </c:pt>
                <c:pt idx="50">
                  <c:v>72</c:v>
                </c:pt>
                <c:pt idx="51">
                  <c:v>73</c:v>
                </c:pt>
                <c:pt idx="52">
                  <c:v>74</c:v>
                </c:pt>
                <c:pt idx="53">
                  <c:v>75</c:v>
                </c:pt>
                <c:pt idx="54">
                  <c:v>76</c:v>
                </c:pt>
                <c:pt idx="55">
                  <c:v>77</c:v>
                </c:pt>
                <c:pt idx="56">
                  <c:v>78</c:v>
                </c:pt>
                <c:pt idx="57">
                  <c:v>79</c:v>
                </c:pt>
              </c:numCache>
            </c:numRef>
          </c:xVal>
          <c:yVal>
            <c:numRef>
              <c:f>China!$G$25:$G$82</c:f>
              <c:numCache>
                <c:formatCode>General</c:formatCode>
                <c:ptCount val="58"/>
                <c:pt idx="0">
                  <c:v>131</c:v>
                </c:pt>
                <c:pt idx="1">
                  <c:v>259</c:v>
                </c:pt>
                <c:pt idx="2">
                  <c:v>457</c:v>
                </c:pt>
                <c:pt idx="3">
                  <c:v>688</c:v>
                </c:pt>
                <c:pt idx="4">
                  <c:v>769</c:v>
                </c:pt>
                <c:pt idx="5">
                  <c:v>1771</c:v>
                </c:pt>
                <c:pt idx="6">
                  <c:v>1459</c:v>
                </c:pt>
                <c:pt idx="7">
                  <c:v>1737</c:v>
                </c:pt>
                <c:pt idx="8">
                  <c:v>1981</c:v>
                </c:pt>
                <c:pt idx="9">
                  <c:v>2099</c:v>
                </c:pt>
                <c:pt idx="10">
                  <c:v>2589</c:v>
                </c:pt>
                <c:pt idx="11">
                  <c:v>2825</c:v>
                </c:pt>
                <c:pt idx="12">
                  <c:v>3235</c:v>
                </c:pt>
                <c:pt idx="13">
                  <c:v>3884</c:v>
                </c:pt>
                <c:pt idx="14">
                  <c:v>3694</c:v>
                </c:pt>
                <c:pt idx="15">
                  <c:v>3143</c:v>
                </c:pt>
                <c:pt idx="16">
                  <c:v>3385</c:v>
                </c:pt>
                <c:pt idx="17">
                  <c:v>2652</c:v>
                </c:pt>
                <c:pt idx="18">
                  <c:v>2973</c:v>
                </c:pt>
                <c:pt idx="19">
                  <c:v>2467</c:v>
                </c:pt>
                <c:pt idx="20">
                  <c:v>2015</c:v>
                </c:pt>
                <c:pt idx="21">
                  <c:v>1820</c:v>
                </c:pt>
                <c:pt idx="22">
                  <c:v>1994</c:v>
                </c:pt>
                <c:pt idx="23">
                  <c:v>1502</c:v>
                </c:pt>
                <c:pt idx="24">
                  <c:v>1121</c:v>
                </c:pt>
                <c:pt idx="25">
                  <c:v>914.09208761734465</c:v>
                </c:pt>
                <c:pt idx="26">
                  <c:v>792.505528723765</c:v>
                </c:pt>
                <c:pt idx="27">
                  <c:v>715.67092812935095</c:v>
                </c:pt>
                <c:pt idx="28">
                  <c:v>820</c:v>
                </c:pt>
                <c:pt idx="29">
                  <c:v>661</c:v>
                </c:pt>
                <c:pt idx="30">
                  <c:v>397</c:v>
                </c:pt>
                <c:pt idx="31">
                  <c:v>648</c:v>
                </c:pt>
                <c:pt idx="32">
                  <c:v>409</c:v>
                </c:pt>
                <c:pt idx="33">
                  <c:v>508</c:v>
                </c:pt>
                <c:pt idx="34">
                  <c:v>406</c:v>
                </c:pt>
                <c:pt idx="35">
                  <c:v>433</c:v>
                </c:pt>
                <c:pt idx="36">
                  <c:v>327</c:v>
                </c:pt>
                <c:pt idx="37">
                  <c:v>430</c:v>
                </c:pt>
                <c:pt idx="38">
                  <c:v>573</c:v>
                </c:pt>
                <c:pt idx="39">
                  <c:v>202</c:v>
                </c:pt>
                <c:pt idx="40">
                  <c:v>125</c:v>
                </c:pt>
                <c:pt idx="41">
                  <c:v>119</c:v>
                </c:pt>
                <c:pt idx="42">
                  <c:v>139</c:v>
                </c:pt>
                <c:pt idx="43">
                  <c:v>143</c:v>
                </c:pt>
                <c:pt idx="44">
                  <c:v>99</c:v>
                </c:pt>
                <c:pt idx="45">
                  <c:v>44</c:v>
                </c:pt>
                <c:pt idx="46">
                  <c:v>40</c:v>
                </c:pt>
                <c:pt idx="47">
                  <c:v>19</c:v>
                </c:pt>
                <c:pt idx="48">
                  <c:v>24</c:v>
                </c:pt>
                <c:pt idx="49">
                  <c:v>15</c:v>
                </c:pt>
                <c:pt idx="50">
                  <c:v>8</c:v>
                </c:pt>
                <c:pt idx="51">
                  <c:v>11</c:v>
                </c:pt>
              </c:numCache>
            </c:numRef>
          </c:yVal>
          <c:smooth val="0"/>
          <c:extLst>
            <c:ext xmlns:c16="http://schemas.microsoft.com/office/drawing/2014/chart" uri="{C3380CC4-5D6E-409C-BE32-E72D297353CC}">
              <c16:uniqueId val="{00000000-5744-46B0-BCB6-F1723EC6456F}"/>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China!$B$20:$B$158</c:f>
              <c:numCache>
                <c:formatCode>General</c:formatCode>
                <c:ptCount val="139"/>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pt idx="14">
                  <c:v>31</c:v>
                </c:pt>
                <c:pt idx="15">
                  <c:v>32</c:v>
                </c:pt>
                <c:pt idx="16">
                  <c:v>33</c:v>
                </c:pt>
                <c:pt idx="17">
                  <c:v>34</c:v>
                </c:pt>
                <c:pt idx="18">
                  <c:v>35</c:v>
                </c:pt>
                <c:pt idx="19">
                  <c:v>36</c:v>
                </c:pt>
                <c:pt idx="20">
                  <c:v>37</c:v>
                </c:pt>
                <c:pt idx="21">
                  <c:v>38</c:v>
                </c:pt>
                <c:pt idx="22">
                  <c:v>39</c:v>
                </c:pt>
                <c:pt idx="23">
                  <c:v>40</c:v>
                </c:pt>
                <c:pt idx="24">
                  <c:v>41</c:v>
                </c:pt>
                <c:pt idx="25">
                  <c:v>42</c:v>
                </c:pt>
                <c:pt idx="26">
                  <c:v>43</c:v>
                </c:pt>
                <c:pt idx="27">
                  <c:v>44</c:v>
                </c:pt>
                <c:pt idx="28">
                  <c:v>45</c:v>
                </c:pt>
                <c:pt idx="29">
                  <c:v>46</c:v>
                </c:pt>
                <c:pt idx="30">
                  <c:v>47</c:v>
                </c:pt>
                <c:pt idx="31">
                  <c:v>48</c:v>
                </c:pt>
                <c:pt idx="32">
                  <c:v>49</c:v>
                </c:pt>
                <c:pt idx="33">
                  <c:v>50</c:v>
                </c:pt>
                <c:pt idx="34">
                  <c:v>51</c:v>
                </c:pt>
                <c:pt idx="35">
                  <c:v>52</c:v>
                </c:pt>
                <c:pt idx="36">
                  <c:v>53</c:v>
                </c:pt>
                <c:pt idx="37">
                  <c:v>54</c:v>
                </c:pt>
                <c:pt idx="38">
                  <c:v>55</c:v>
                </c:pt>
                <c:pt idx="39">
                  <c:v>56</c:v>
                </c:pt>
                <c:pt idx="40">
                  <c:v>57</c:v>
                </c:pt>
                <c:pt idx="41">
                  <c:v>58</c:v>
                </c:pt>
                <c:pt idx="42">
                  <c:v>59</c:v>
                </c:pt>
                <c:pt idx="43">
                  <c:v>60</c:v>
                </c:pt>
                <c:pt idx="44">
                  <c:v>61</c:v>
                </c:pt>
                <c:pt idx="45">
                  <c:v>62</c:v>
                </c:pt>
                <c:pt idx="46">
                  <c:v>63</c:v>
                </c:pt>
                <c:pt idx="47">
                  <c:v>64</c:v>
                </c:pt>
                <c:pt idx="48">
                  <c:v>65</c:v>
                </c:pt>
                <c:pt idx="49">
                  <c:v>66</c:v>
                </c:pt>
                <c:pt idx="50">
                  <c:v>67</c:v>
                </c:pt>
                <c:pt idx="51">
                  <c:v>68</c:v>
                </c:pt>
                <c:pt idx="52">
                  <c:v>69</c:v>
                </c:pt>
                <c:pt idx="53">
                  <c:v>70</c:v>
                </c:pt>
                <c:pt idx="54">
                  <c:v>71</c:v>
                </c:pt>
                <c:pt idx="55">
                  <c:v>72</c:v>
                </c:pt>
                <c:pt idx="56">
                  <c:v>73</c:v>
                </c:pt>
                <c:pt idx="57">
                  <c:v>74</c:v>
                </c:pt>
                <c:pt idx="58">
                  <c:v>75</c:v>
                </c:pt>
                <c:pt idx="59">
                  <c:v>76</c:v>
                </c:pt>
                <c:pt idx="60">
                  <c:v>77</c:v>
                </c:pt>
                <c:pt idx="61">
                  <c:v>78</c:v>
                </c:pt>
                <c:pt idx="62">
                  <c:v>79</c:v>
                </c:pt>
                <c:pt idx="63">
                  <c:v>80</c:v>
                </c:pt>
                <c:pt idx="64">
                  <c:v>81</c:v>
                </c:pt>
                <c:pt idx="65">
                  <c:v>82</c:v>
                </c:pt>
                <c:pt idx="66">
                  <c:v>83</c:v>
                </c:pt>
                <c:pt idx="67">
                  <c:v>84</c:v>
                </c:pt>
                <c:pt idx="68">
                  <c:v>85</c:v>
                </c:pt>
                <c:pt idx="69">
                  <c:v>86</c:v>
                </c:pt>
                <c:pt idx="70">
                  <c:v>87</c:v>
                </c:pt>
                <c:pt idx="71">
                  <c:v>88</c:v>
                </c:pt>
                <c:pt idx="72">
                  <c:v>89</c:v>
                </c:pt>
                <c:pt idx="73">
                  <c:v>90</c:v>
                </c:pt>
                <c:pt idx="74">
                  <c:v>91</c:v>
                </c:pt>
                <c:pt idx="75">
                  <c:v>92</c:v>
                </c:pt>
                <c:pt idx="76">
                  <c:v>93</c:v>
                </c:pt>
                <c:pt idx="77">
                  <c:v>94</c:v>
                </c:pt>
                <c:pt idx="78">
                  <c:v>95</c:v>
                </c:pt>
                <c:pt idx="79">
                  <c:v>96</c:v>
                </c:pt>
                <c:pt idx="80">
                  <c:v>97</c:v>
                </c:pt>
                <c:pt idx="81">
                  <c:v>98</c:v>
                </c:pt>
                <c:pt idx="82">
                  <c:v>99</c:v>
                </c:pt>
                <c:pt idx="83">
                  <c:v>100</c:v>
                </c:pt>
                <c:pt idx="84">
                  <c:v>101</c:v>
                </c:pt>
                <c:pt idx="85">
                  <c:v>102</c:v>
                </c:pt>
                <c:pt idx="86">
                  <c:v>103</c:v>
                </c:pt>
                <c:pt idx="87">
                  <c:v>104</c:v>
                </c:pt>
                <c:pt idx="88">
                  <c:v>105</c:v>
                </c:pt>
                <c:pt idx="89">
                  <c:v>106</c:v>
                </c:pt>
                <c:pt idx="90">
                  <c:v>107</c:v>
                </c:pt>
                <c:pt idx="91">
                  <c:v>108</c:v>
                </c:pt>
                <c:pt idx="92">
                  <c:v>109</c:v>
                </c:pt>
                <c:pt idx="93">
                  <c:v>110</c:v>
                </c:pt>
                <c:pt idx="94">
                  <c:v>111</c:v>
                </c:pt>
                <c:pt idx="95">
                  <c:v>112</c:v>
                </c:pt>
                <c:pt idx="96">
                  <c:v>113</c:v>
                </c:pt>
                <c:pt idx="97">
                  <c:v>114</c:v>
                </c:pt>
                <c:pt idx="98">
                  <c:v>115</c:v>
                </c:pt>
                <c:pt idx="99">
                  <c:v>116</c:v>
                </c:pt>
                <c:pt idx="100">
                  <c:v>117</c:v>
                </c:pt>
                <c:pt idx="101">
                  <c:v>118</c:v>
                </c:pt>
                <c:pt idx="102">
                  <c:v>119</c:v>
                </c:pt>
                <c:pt idx="103">
                  <c:v>120</c:v>
                </c:pt>
                <c:pt idx="104">
                  <c:v>121</c:v>
                </c:pt>
                <c:pt idx="105">
                  <c:v>122</c:v>
                </c:pt>
                <c:pt idx="106">
                  <c:v>123</c:v>
                </c:pt>
                <c:pt idx="107">
                  <c:v>124</c:v>
                </c:pt>
                <c:pt idx="108">
                  <c:v>125</c:v>
                </c:pt>
                <c:pt idx="109">
                  <c:v>126</c:v>
                </c:pt>
                <c:pt idx="110">
                  <c:v>127</c:v>
                </c:pt>
                <c:pt idx="111">
                  <c:v>128</c:v>
                </c:pt>
                <c:pt idx="112">
                  <c:v>129</c:v>
                </c:pt>
                <c:pt idx="113">
                  <c:v>130</c:v>
                </c:pt>
                <c:pt idx="114">
                  <c:v>131</c:v>
                </c:pt>
                <c:pt idx="115">
                  <c:v>132</c:v>
                </c:pt>
                <c:pt idx="116">
                  <c:v>133</c:v>
                </c:pt>
                <c:pt idx="117">
                  <c:v>134</c:v>
                </c:pt>
                <c:pt idx="118">
                  <c:v>135</c:v>
                </c:pt>
                <c:pt idx="119">
                  <c:v>136</c:v>
                </c:pt>
                <c:pt idx="120">
                  <c:v>137</c:v>
                </c:pt>
                <c:pt idx="121">
                  <c:v>138</c:v>
                </c:pt>
                <c:pt idx="122">
                  <c:v>139</c:v>
                </c:pt>
                <c:pt idx="123">
                  <c:v>140</c:v>
                </c:pt>
                <c:pt idx="124">
                  <c:v>141</c:v>
                </c:pt>
                <c:pt idx="125">
                  <c:v>142</c:v>
                </c:pt>
                <c:pt idx="126">
                  <c:v>143</c:v>
                </c:pt>
                <c:pt idx="127">
                  <c:v>144</c:v>
                </c:pt>
                <c:pt idx="128">
                  <c:v>145</c:v>
                </c:pt>
                <c:pt idx="129">
                  <c:v>146</c:v>
                </c:pt>
                <c:pt idx="130">
                  <c:v>147</c:v>
                </c:pt>
                <c:pt idx="131">
                  <c:v>148</c:v>
                </c:pt>
                <c:pt idx="132">
                  <c:v>149</c:v>
                </c:pt>
                <c:pt idx="133">
                  <c:v>150</c:v>
                </c:pt>
                <c:pt idx="134">
                  <c:v>151</c:v>
                </c:pt>
                <c:pt idx="135">
                  <c:v>152</c:v>
                </c:pt>
                <c:pt idx="136">
                  <c:v>153</c:v>
                </c:pt>
                <c:pt idx="137">
                  <c:v>154</c:v>
                </c:pt>
                <c:pt idx="138">
                  <c:v>155</c:v>
                </c:pt>
              </c:numCache>
            </c:numRef>
          </c:xVal>
          <c:yVal>
            <c:numRef>
              <c:f>China!$E$20:$E$158</c:f>
              <c:numCache>
                <c:formatCode>General</c:formatCode>
                <c:ptCount val="139"/>
                <c:pt idx="0">
                  <c:v>1.4884919655533391</c:v>
                </c:pt>
                <c:pt idx="1">
                  <c:v>4.6703896986356934</c:v>
                </c:pt>
                <c:pt idx="2">
                  <c:v>12.660551364650905</c:v>
                </c:pt>
                <c:pt idx="3">
                  <c:v>30.227043848485842</c:v>
                </c:pt>
                <c:pt idx="4">
                  <c:v>64.585532966147298</c:v>
                </c:pt>
                <c:pt idx="5">
                  <c:v>125.17301265613031</c:v>
                </c:pt>
                <c:pt idx="6">
                  <c:v>222.56896296539659</c:v>
                </c:pt>
                <c:pt idx="7">
                  <c:v>366.6149544057028</c:v>
                </c:pt>
                <c:pt idx="8">
                  <c:v>564.10801257248841</c:v>
                </c:pt>
                <c:pt idx="9">
                  <c:v>816.6589895275747</c:v>
                </c:pt>
                <c:pt idx="10">
                  <c:v>1119.3167140842913</c:v>
                </c:pt>
                <c:pt idx="11">
                  <c:v>1460.3610893927334</c:v>
                </c:pt>
                <c:pt idx="12">
                  <c:v>1822.3488812464932</c:v>
                </c:pt>
                <c:pt idx="13">
                  <c:v>2184.1754925550676</c:v>
                </c:pt>
                <c:pt idx="14">
                  <c:v>2523.6955753864486</c:v>
                </c:pt>
                <c:pt idx="15">
                  <c:v>2820.3728305304917</c:v>
                </c:pt>
                <c:pt idx="16">
                  <c:v>3057.4960313246215</c:v>
                </c:pt>
                <c:pt idx="17">
                  <c:v>3223.6568434671708</c:v>
                </c:pt>
                <c:pt idx="18">
                  <c:v>3313.3751531370026</c:v>
                </c:pt>
                <c:pt idx="19">
                  <c:v>3326.9276620519931</c:v>
                </c:pt>
                <c:pt idx="20">
                  <c:v>3269.5538280738674</c:v>
                </c:pt>
                <c:pt idx="21">
                  <c:v>3150.2699099549764</c:v>
                </c:pt>
                <c:pt idx="22">
                  <c:v>2980.5237989893103</c:v>
                </c:pt>
                <c:pt idx="23">
                  <c:v>2772.8866836669149</c:v>
                </c:pt>
                <c:pt idx="24">
                  <c:v>2539.9209332495288</c:v>
                </c:pt>
                <c:pt idx="25">
                  <c:v>2293.3029468514164</c:v>
                </c:pt>
                <c:pt idx="26">
                  <c:v>2043.2262755437603</c:v>
                </c:pt>
                <c:pt idx="27">
                  <c:v>1798.070031357433</c:v>
                </c:pt>
                <c:pt idx="28">
                  <c:v>1564.2920326856342</c:v>
                </c:pt>
                <c:pt idx="29">
                  <c:v>1346.4939168295932</c:v>
                </c:pt>
                <c:pt idx="30">
                  <c:v>1147.6036219066896</c:v>
                </c:pt>
                <c:pt idx="31">
                  <c:v>969.12578712885977</c:v>
                </c:pt>
                <c:pt idx="32">
                  <c:v>811.41960120529632</c:v>
                </c:pt>
                <c:pt idx="33">
                  <c:v>673.97395587192432</c:v>
                </c:pt>
                <c:pt idx="34">
                  <c:v>555.65971405457867</c:v>
                </c:pt>
                <c:pt idx="35">
                  <c:v>454.94746690014659</c:v>
                </c:pt>
                <c:pt idx="36">
                  <c:v>370.08588251293111</c:v>
                </c:pt>
                <c:pt idx="37">
                  <c:v>299.24059034961704</c:v>
                </c:pt>
                <c:pt idx="38">
                  <c:v>240.5966900687884</c:v>
                </c:pt>
                <c:pt idx="39">
                  <c:v>192.42973290474163</c:v>
                </c:pt>
                <c:pt idx="40">
                  <c:v>153.15074041346011</c:v>
                </c:pt>
                <c:pt idx="41">
                  <c:v>121.33082079351564</c:v>
                </c:pt>
                <c:pt idx="42">
                  <c:v>95.710487582777162</c:v>
                </c:pt>
                <c:pt idx="43">
                  <c:v>75.198089621086609</c:v>
                </c:pt>
                <c:pt idx="44">
                  <c:v>58.860976173410798</c:v>
                </c:pt>
                <c:pt idx="45">
                  <c:v>45.912247499771581</c:v>
                </c:pt>
                <c:pt idx="46">
                  <c:v>35.69523884748606</c:v>
                </c:pt>
                <c:pt idx="47">
                  <c:v>27.667284695367258</c:v>
                </c:pt>
                <c:pt idx="48">
                  <c:v>21.383819257564276</c:v>
                </c:pt>
                <c:pt idx="49">
                  <c:v>16.483484786588509</c:v>
                </c:pt>
                <c:pt idx="50">
                  <c:v>12.674629733313061</c:v>
                </c:pt>
                <c:pt idx="51">
                  <c:v>9.7233696183902332</c:v>
                </c:pt>
                <c:pt idx="52">
                  <c:v>7.4432391702525864</c:v>
                </c:pt>
                <c:pt idx="53">
                  <c:v>5.6863704604117125</c:v>
                </c:pt>
                <c:pt idx="54">
                  <c:v>4.3360757779514039</c:v>
                </c:pt>
                <c:pt idx="55">
                  <c:v>3.300685308471047</c:v>
                </c:pt>
                <c:pt idx="56">
                  <c:v>2.5084799097861765</c:v>
                </c:pt>
                <c:pt idx="57">
                  <c:v>1.9035619278727798</c:v>
                </c:pt>
                <c:pt idx="58">
                  <c:v>1.4425172470608163</c:v>
                </c:pt>
                <c:pt idx="59">
                  <c:v>1.0917361493583193</c:v>
                </c:pt>
                <c:pt idx="60">
                  <c:v>0.82527666952846535</c:v>
                </c:pt>
                <c:pt idx="61">
                  <c:v>0.62317039139084818</c:v>
                </c:pt>
                <c:pt idx="62">
                  <c:v>0.47008605557800692</c:v>
                </c:pt>
                <c:pt idx="63">
                  <c:v>0.35428038919229032</c:v>
                </c:pt>
                <c:pt idx="64">
                  <c:v>0.26677797001672399</c:v>
                </c:pt>
                <c:pt idx="65">
                  <c:v>0.2007326447515129</c:v>
                </c:pt>
                <c:pt idx="66">
                  <c:v>0.15093209697846613</c:v>
                </c:pt>
                <c:pt idx="67">
                  <c:v>0.11341474072945809</c:v>
                </c:pt>
                <c:pt idx="68">
                  <c:v>8.5174367916537166E-2</c:v>
                </c:pt>
                <c:pt idx="69">
                  <c:v>6.3933080761288438E-2</c:v>
                </c:pt>
                <c:pt idx="70">
                  <c:v>4.7967167264512743E-2</c:v>
                </c:pt>
                <c:pt idx="71">
                  <c:v>3.5973888929904448E-2</c:v>
                </c:pt>
                <c:pt idx="72">
                  <c:v>2.6969788135825248E-2</c:v>
                </c:pt>
                <c:pt idx="73">
                  <c:v>2.0213211549578738E-2</c:v>
                </c:pt>
                <c:pt idx="74">
                  <c:v>1.514539101552531E-2</c:v>
                </c:pt>
                <c:pt idx="75">
                  <c:v>1.1345712383997848E-2</c:v>
                </c:pt>
                <c:pt idx="76">
                  <c:v>8.4978083378620395E-3</c:v>
                </c:pt>
                <c:pt idx="77">
                  <c:v>6.3638925963121519E-3</c:v>
                </c:pt>
                <c:pt idx="78">
                  <c:v>4.765357739075912E-3</c:v>
                </c:pt>
                <c:pt idx="79">
                  <c:v>3.5681256037615465E-3</c:v>
                </c:pt>
                <c:pt idx="80">
                  <c:v>2.6715982359940748E-3</c:v>
                </c:pt>
                <c:pt idx="81">
                  <c:v>2.0003328034690934E-3</c:v>
                </c:pt>
                <c:pt idx="82">
                  <c:v>1.4977746556226461E-3</c:v>
                </c:pt>
                <c:pt idx="83">
                  <c:v>1.1215436305073369E-3</c:v>
                </c:pt>
                <c:pt idx="84">
                  <c:v>8.3989131249132237E-4</c:v>
                </c:pt>
                <c:pt idx="85">
                  <c:v>6.2904017338661668E-4</c:v>
                </c:pt>
                <c:pt idx="86">
                  <c:v>4.7118629814423034E-4</c:v>
                </c:pt>
                <c:pt idx="87">
                  <c:v>3.5300102898736901E-4</c:v>
                </c:pt>
                <c:pt idx="88">
                  <c:v>2.6450744816011664E-4</c:v>
                </c:pt>
                <c:pt idx="89">
                  <c:v>1.9823829158277466E-4</c:v>
                </c:pt>
                <c:pt idx="90">
                  <c:v>1.486050368727661E-4</c:v>
                </c:pt>
                <c:pt idx="91">
                  <c:v>1.1142536394933155E-4</c:v>
                </c:pt>
                <c:pt idx="92">
                  <c:v>8.3569332932838741E-5</c:v>
                </c:pt>
                <c:pt idx="93">
                  <c:v>6.269451643947897E-5</c:v>
                </c:pt>
                <c:pt idx="94">
                  <c:v>4.7047760843285129E-5</c:v>
                </c:pt>
                <c:pt idx="95">
                  <c:v>3.5316838570343392E-5</c:v>
                </c:pt>
                <c:pt idx="96">
                  <c:v>2.6519448266878672E-5</c:v>
                </c:pt>
                <c:pt idx="97">
                  <c:v>1.9920166933373329E-5</c:v>
                </c:pt>
                <c:pt idx="98">
                  <c:v>1.4968318121636824E-5</c:v>
                </c:pt>
                <c:pt idx="99">
                  <c:v>1.1251489097501531E-5</c:v>
                </c:pt>
                <c:pt idx="100">
                  <c:v>8.4607550008841505E-6</c:v>
                </c:pt>
                <c:pt idx="101">
                  <c:v>6.3646603977319343E-6</c:v>
                </c:pt>
                <c:pt idx="102">
                  <c:v>4.7897515331379839E-6</c:v>
                </c:pt>
                <c:pt idx="103">
                  <c:v>3.6060086075051398E-6</c:v>
                </c:pt>
                <c:pt idx="104">
                  <c:v>2.715943429649961E-6</c:v>
                </c:pt>
                <c:pt idx="105">
                  <c:v>2.0464390324912221E-6</c:v>
                </c:pt>
                <c:pt idx="106">
                  <c:v>1.5426406317774343E-6</c:v>
                </c:pt>
                <c:pt idx="107">
                  <c:v>1.1633814133557777E-6</c:v>
                </c:pt>
                <c:pt idx="108">
                  <c:v>8.777568352352778E-7</c:v>
                </c:pt>
                <c:pt idx="109">
                  <c:v>6.6255849377328169E-7</c:v>
                </c:pt>
                <c:pt idx="110">
                  <c:v>5.0035140936592642E-7</c:v>
                </c:pt>
                <c:pt idx="111">
                  <c:v>3.780330305333265E-7</c:v>
                </c:pt>
                <c:pt idx="112">
                  <c:v>2.8575296917065416E-7</c:v>
                </c:pt>
                <c:pt idx="113">
                  <c:v>2.1610292840019421E-7</c:v>
                </c:pt>
                <c:pt idx="114">
                  <c:v>1.6350905820237805E-7</c:v>
                </c:pt>
                <c:pt idx="115">
                  <c:v>1.2377600936614316E-7</c:v>
                </c:pt>
                <c:pt idx="116">
                  <c:v>9.3744700983817062E-8</c:v>
                </c:pt>
                <c:pt idx="117">
                  <c:v>7.1035352948788306E-8</c:v>
                </c:pt>
                <c:pt idx="118">
                  <c:v>5.3854471714796018E-8</c:v>
                </c:pt>
                <c:pt idx="119">
                  <c:v>4.0849819744637017E-8</c:v>
                </c:pt>
                <c:pt idx="120">
                  <c:v>3.1001398771930687E-8</c:v>
                </c:pt>
                <c:pt idx="121">
                  <c:v>2.3539472291669696E-8</c:v>
                </c:pt>
                <c:pt idx="122">
                  <c:v>1.7882896377958914E-8</c:v>
                </c:pt>
                <c:pt idx="123">
                  <c:v>1.3592709054078818E-8</c:v>
                </c:pt>
                <c:pt idx="124">
                  <c:v>1.0337188417478658E-8</c:v>
                </c:pt>
                <c:pt idx="125">
                  <c:v>7.8655343364026318E-9</c:v>
                </c:pt>
                <c:pt idx="126">
                  <c:v>5.9880369392388515E-9</c:v>
                </c:pt>
                <c:pt idx="127">
                  <c:v>4.5611265509027139E-9</c:v>
                </c:pt>
                <c:pt idx="128">
                  <c:v>3.4760985368583243E-9</c:v>
                </c:pt>
                <c:pt idx="129">
                  <c:v>2.6506058977030656E-9</c:v>
                </c:pt>
                <c:pt idx="130">
                  <c:v>2.0222372828019297E-9</c:v>
                </c:pt>
                <c:pt idx="131">
                  <c:v>1.5436669897606343E-9</c:v>
                </c:pt>
                <c:pt idx="132">
                  <c:v>1.178990447868167E-9</c:v>
                </c:pt>
                <c:pt idx="133">
                  <c:v>9.0095411271658529E-10</c:v>
                </c:pt>
                <c:pt idx="134">
                  <c:v>6.8886047274533631E-10</c:v>
                </c:pt>
                <c:pt idx="135">
                  <c:v>5.2698287216983313E-10</c:v>
                </c:pt>
                <c:pt idx="136">
                  <c:v>4.033655048555096E-10</c:v>
                </c:pt>
                <c:pt idx="137">
                  <c:v>3.089145450048021E-10</c:v>
                </c:pt>
                <c:pt idx="138">
                  <c:v>2.3670944200352092E-10</c:v>
                </c:pt>
              </c:numCache>
            </c:numRef>
          </c:yVal>
          <c:smooth val="1"/>
          <c:extLst>
            <c:ext xmlns:c16="http://schemas.microsoft.com/office/drawing/2014/chart" uri="{C3380CC4-5D6E-409C-BE32-E72D297353CC}">
              <c16:uniqueId val="{00000001-5744-46B0-BCB6-F1723EC6456F}"/>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majorUnit val="20"/>
      </c:valAx>
      <c:valAx>
        <c:axId val="309508360"/>
        <c:scaling>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baseline="0">
                <a:effectLst/>
              </a:rPr>
              <a:t>2020-01-17--03-17</a:t>
            </a:r>
            <a:endParaRPr lang="en-US" sz="14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406143676484883"/>
          <c:y val="0.16015981735159818"/>
          <c:w val="0.73523309586301711"/>
          <c:h val="0.77059258859765822"/>
        </c:manualLayout>
      </c:layout>
      <c:scatterChart>
        <c:scatterStyle val="smoothMarker"/>
        <c:varyColors val="0"/>
        <c:ser>
          <c:idx val="0"/>
          <c:order val="0"/>
          <c:spPr>
            <a:ln w="19050" cap="rnd">
              <a:solidFill>
                <a:schemeClr val="accent1"/>
              </a:solidFill>
              <a:round/>
            </a:ln>
            <a:effectLst/>
          </c:spPr>
          <c:marker>
            <c:symbol val="none"/>
          </c:marker>
          <c:xVal>
            <c:numRef>
              <c:f>China!$B$25:$B$158</c:f>
              <c:numCache>
                <c:formatCode>General</c:formatCode>
                <c:ptCount val="134"/>
                <c:pt idx="0">
                  <c:v>22</c:v>
                </c:pt>
                <c:pt idx="1">
                  <c:v>23</c:v>
                </c:pt>
                <c:pt idx="2">
                  <c:v>24</c:v>
                </c:pt>
                <c:pt idx="3">
                  <c:v>25</c:v>
                </c:pt>
                <c:pt idx="4">
                  <c:v>26</c:v>
                </c:pt>
                <c:pt idx="5">
                  <c:v>27</c:v>
                </c:pt>
                <c:pt idx="6">
                  <c:v>28</c:v>
                </c:pt>
                <c:pt idx="7">
                  <c:v>29</c:v>
                </c:pt>
                <c:pt idx="8">
                  <c:v>30</c:v>
                </c:pt>
                <c:pt idx="9">
                  <c:v>31</c:v>
                </c:pt>
                <c:pt idx="10">
                  <c:v>32</c:v>
                </c:pt>
                <c:pt idx="11">
                  <c:v>33</c:v>
                </c:pt>
                <c:pt idx="12">
                  <c:v>34</c:v>
                </c:pt>
                <c:pt idx="13">
                  <c:v>35</c:v>
                </c:pt>
                <c:pt idx="14">
                  <c:v>36</c:v>
                </c:pt>
                <c:pt idx="15">
                  <c:v>37</c:v>
                </c:pt>
                <c:pt idx="16">
                  <c:v>38</c:v>
                </c:pt>
                <c:pt idx="17">
                  <c:v>39</c:v>
                </c:pt>
                <c:pt idx="18">
                  <c:v>40</c:v>
                </c:pt>
                <c:pt idx="19">
                  <c:v>41</c:v>
                </c:pt>
                <c:pt idx="20">
                  <c:v>42</c:v>
                </c:pt>
                <c:pt idx="21">
                  <c:v>43</c:v>
                </c:pt>
                <c:pt idx="22">
                  <c:v>44</c:v>
                </c:pt>
                <c:pt idx="23">
                  <c:v>45</c:v>
                </c:pt>
                <c:pt idx="24">
                  <c:v>46</c:v>
                </c:pt>
                <c:pt idx="25">
                  <c:v>47</c:v>
                </c:pt>
                <c:pt idx="26">
                  <c:v>48</c:v>
                </c:pt>
                <c:pt idx="27">
                  <c:v>49</c:v>
                </c:pt>
                <c:pt idx="28">
                  <c:v>50</c:v>
                </c:pt>
                <c:pt idx="29">
                  <c:v>51</c:v>
                </c:pt>
                <c:pt idx="30">
                  <c:v>52</c:v>
                </c:pt>
                <c:pt idx="31">
                  <c:v>53</c:v>
                </c:pt>
                <c:pt idx="32">
                  <c:v>54</c:v>
                </c:pt>
                <c:pt idx="33">
                  <c:v>55</c:v>
                </c:pt>
                <c:pt idx="34">
                  <c:v>56</c:v>
                </c:pt>
                <c:pt idx="35">
                  <c:v>57</c:v>
                </c:pt>
                <c:pt idx="36">
                  <c:v>58</c:v>
                </c:pt>
                <c:pt idx="37">
                  <c:v>59</c:v>
                </c:pt>
                <c:pt idx="38">
                  <c:v>60</c:v>
                </c:pt>
                <c:pt idx="39">
                  <c:v>61</c:v>
                </c:pt>
                <c:pt idx="40">
                  <c:v>62</c:v>
                </c:pt>
                <c:pt idx="41">
                  <c:v>63</c:v>
                </c:pt>
                <c:pt idx="42">
                  <c:v>64</c:v>
                </c:pt>
                <c:pt idx="43">
                  <c:v>65</c:v>
                </c:pt>
                <c:pt idx="44">
                  <c:v>66</c:v>
                </c:pt>
                <c:pt idx="45">
                  <c:v>67</c:v>
                </c:pt>
                <c:pt idx="46">
                  <c:v>68</c:v>
                </c:pt>
                <c:pt idx="47">
                  <c:v>69</c:v>
                </c:pt>
                <c:pt idx="48">
                  <c:v>70</c:v>
                </c:pt>
                <c:pt idx="49">
                  <c:v>71</c:v>
                </c:pt>
                <c:pt idx="50">
                  <c:v>72</c:v>
                </c:pt>
                <c:pt idx="51">
                  <c:v>73</c:v>
                </c:pt>
                <c:pt idx="52">
                  <c:v>74</c:v>
                </c:pt>
                <c:pt idx="53">
                  <c:v>75</c:v>
                </c:pt>
                <c:pt idx="54">
                  <c:v>76</c:v>
                </c:pt>
                <c:pt idx="55">
                  <c:v>77</c:v>
                </c:pt>
                <c:pt idx="56">
                  <c:v>78</c:v>
                </c:pt>
                <c:pt idx="57">
                  <c:v>79</c:v>
                </c:pt>
                <c:pt idx="58">
                  <c:v>80</c:v>
                </c:pt>
                <c:pt idx="59">
                  <c:v>81</c:v>
                </c:pt>
                <c:pt idx="60">
                  <c:v>82</c:v>
                </c:pt>
                <c:pt idx="61">
                  <c:v>83</c:v>
                </c:pt>
                <c:pt idx="62">
                  <c:v>84</c:v>
                </c:pt>
                <c:pt idx="63">
                  <c:v>85</c:v>
                </c:pt>
                <c:pt idx="64">
                  <c:v>86</c:v>
                </c:pt>
                <c:pt idx="65">
                  <c:v>87</c:v>
                </c:pt>
                <c:pt idx="66">
                  <c:v>88</c:v>
                </c:pt>
                <c:pt idx="67">
                  <c:v>89</c:v>
                </c:pt>
                <c:pt idx="68">
                  <c:v>90</c:v>
                </c:pt>
                <c:pt idx="69">
                  <c:v>91</c:v>
                </c:pt>
                <c:pt idx="70">
                  <c:v>92</c:v>
                </c:pt>
                <c:pt idx="71">
                  <c:v>93</c:v>
                </c:pt>
                <c:pt idx="72">
                  <c:v>94</c:v>
                </c:pt>
                <c:pt idx="73">
                  <c:v>95</c:v>
                </c:pt>
                <c:pt idx="74">
                  <c:v>96</c:v>
                </c:pt>
                <c:pt idx="75">
                  <c:v>97</c:v>
                </c:pt>
                <c:pt idx="76">
                  <c:v>98</c:v>
                </c:pt>
                <c:pt idx="77">
                  <c:v>99</c:v>
                </c:pt>
                <c:pt idx="78">
                  <c:v>100</c:v>
                </c:pt>
                <c:pt idx="79">
                  <c:v>101</c:v>
                </c:pt>
                <c:pt idx="80">
                  <c:v>102</c:v>
                </c:pt>
                <c:pt idx="81">
                  <c:v>103</c:v>
                </c:pt>
                <c:pt idx="82">
                  <c:v>104</c:v>
                </c:pt>
                <c:pt idx="83">
                  <c:v>105</c:v>
                </c:pt>
                <c:pt idx="84">
                  <c:v>106</c:v>
                </c:pt>
                <c:pt idx="85">
                  <c:v>107</c:v>
                </c:pt>
                <c:pt idx="86">
                  <c:v>108</c:v>
                </c:pt>
                <c:pt idx="87">
                  <c:v>109</c:v>
                </c:pt>
                <c:pt idx="88">
                  <c:v>110</c:v>
                </c:pt>
                <c:pt idx="89">
                  <c:v>111</c:v>
                </c:pt>
                <c:pt idx="90">
                  <c:v>112</c:v>
                </c:pt>
                <c:pt idx="91">
                  <c:v>113</c:v>
                </c:pt>
                <c:pt idx="92">
                  <c:v>114</c:v>
                </c:pt>
                <c:pt idx="93">
                  <c:v>115</c:v>
                </c:pt>
                <c:pt idx="94">
                  <c:v>116</c:v>
                </c:pt>
                <c:pt idx="95">
                  <c:v>117</c:v>
                </c:pt>
                <c:pt idx="96">
                  <c:v>118</c:v>
                </c:pt>
                <c:pt idx="97">
                  <c:v>119</c:v>
                </c:pt>
                <c:pt idx="98">
                  <c:v>120</c:v>
                </c:pt>
                <c:pt idx="99">
                  <c:v>121</c:v>
                </c:pt>
                <c:pt idx="100">
                  <c:v>122</c:v>
                </c:pt>
                <c:pt idx="101">
                  <c:v>123</c:v>
                </c:pt>
                <c:pt idx="102">
                  <c:v>124</c:v>
                </c:pt>
                <c:pt idx="103">
                  <c:v>125</c:v>
                </c:pt>
                <c:pt idx="104">
                  <c:v>126</c:v>
                </c:pt>
                <c:pt idx="105">
                  <c:v>127</c:v>
                </c:pt>
                <c:pt idx="106">
                  <c:v>128</c:v>
                </c:pt>
                <c:pt idx="107">
                  <c:v>129</c:v>
                </c:pt>
                <c:pt idx="108">
                  <c:v>130</c:v>
                </c:pt>
                <c:pt idx="109">
                  <c:v>131</c:v>
                </c:pt>
                <c:pt idx="110">
                  <c:v>132</c:v>
                </c:pt>
                <c:pt idx="111">
                  <c:v>133</c:v>
                </c:pt>
                <c:pt idx="112">
                  <c:v>134</c:v>
                </c:pt>
                <c:pt idx="113">
                  <c:v>135</c:v>
                </c:pt>
                <c:pt idx="114">
                  <c:v>136</c:v>
                </c:pt>
                <c:pt idx="115">
                  <c:v>137</c:v>
                </c:pt>
                <c:pt idx="116">
                  <c:v>138</c:v>
                </c:pt>
                <c:pt idx="117">
                  <c:v>139</c:v>
                </c:pt>
                <c:pt idx="118">
                  <c:v>140</c:v>
                </c:pt>
                <c:pt idx="119">
                  <c:v>141</c:v>
                </c:pt>
                <c:pt idx="120">
                  <c:v>142</c:v>
                </c:pt>
                <c:pt idx="121">
                  <c:v>143</c:v>
                </c:pt>
                <c:pt idx="122">
                  <c:v>144</c:v>
                </c:pt>
                <c:pt idx="123">
                  <c:v>145</c:v>
                </c:pt>
                <c:pt idx="124">
                  <c:v>146</c:v>
                </c:pt>
                <c:pt idx="125">
                  <c:v>147</c:v>
                </c:pt>
                <c:pt idx="126">
                  <c:v>148</c:v>
                </c:pt>
                <c:pt idx="127">
                  <c:v>149</c:v>
                </c:pt>
                <c:pt idx="128">
                  <c:v>150</c:v>
                </c:pt>
                <c:pt idx="129">
                  <c:v>151</c:v>
                </c:pt>
                <c:pt idx="130">
                  <c:v>152</c:v>
                </c:pt>
                <c:pt idx="131">
                  <c:v>153</c:v>
                </c:pt>
                <c:pt idx="132">
                  <c:v>154</c:v>
                </c:pt>
                <c:pt idx="133">
                  <c:v>155</c:v>
                </c:pt>
              </c:numCache>
            </c:numRef>
          </c:xVal>
          <c:yVal>
            <c:numRef>
              <c:f>China!$I$25:$I$158</c:f>
              <c:numCache>
                <c:formatCode>General</c:formatCode>
                <c:ptCount val="134"/>
                <c:pt idx="0">
                  <c:v>239.31146906603374</c:v>
                </c:pt>
                <c:pt idx="1">
                  <c:v>461.88043203143036</c:v>
                </c:pt>
                <c:pt idx="2">
                  <c:v>828.49538643713322</c:v>
                </c:pt>
                <c:pt idx="3">
                  <c:v>1392.6033990096216</c:v>
                </c:pt>
                <c:pt idx="4">
                  <c:v>2209.2623885371963</c:v>
                </c:pt>
                <c:pt idx="5">
                  <c:v>3328.5791026214874</c:v>
                </c:pt>
                <c:pt idx="6">
                  <c:v>4788.9401920142209</c:v>
                </c:pt>
                <c:pt idx="7">
                  <c:v>6611.2890732607138</c:v>
                </c:pt>
                <c:pt idx="8">
                  <c:v>8795.4645658157824</c:v>
                </c:pt>
                <c:pt idx="9">
                  <c:v>11319.160141202232</c:v>
                </c:pt>
                <c:pt idx="10">
                  <c:v>14139.532971732724</c:v>
                </c:pt>
                <c:pt idx="11">
                  <c:v>17197.029003057345</c:v>
                </c:pt>
                <c:pt idx="12">
                  <c:v>20420.685846524517</c:v>
                </c:pt>
                <c:pt idx="13">
                  <c:v>23734.06099966152</c:v>
                </c:pt>
                <c:pt idx="14">
                  <c:v>27060.988661713513</c:v>
                </c:pt>
                <c:pt idx="15">
                  <c:v>30330.542489787382</c:v>
                </c:pt>
                <c:pt idx="16">
                  <c:v>33480.812399742361</c:v>
                </c:pt>
                <c:pt idx="17">
                  <c:v>36461.336198731675</c:v>
                </c:pt>
                <c:pt idx="18">
                  <c:v>39234.222882398593</c:v>
                </c:pt>
                <c:pt idx="19">
                  <c:v>41774.143815648124</c:v>
                </c:pt>
                <c:pt idx="20">
                  <c:v>44067.446762499538</c:v>
                </c:pt>
                <c:pt idx="21">
                  <c:v>46110.6730380433</c:v>
                </c:pt>
                <c:pt idx="22">
                  <c:v>47908.743069400734</c:v>
                </c:pt>
                <c:pt idx="23">
                  <c:v>49473.035102086367</c:v>
                </c:pt>
                <c:pt idx="24">
                  <c:v>50819.529018915957</c:v>
                </c:pt>
                <c:pt idx="25">
                  <c:v>51967.132640822645</c:v>
                </c:pt>
                <c:pt idx="26">
                  <c:v>52936.258427951507</c:v>
                </c:pt>
                <c:pt idx="27">
                  <c:v>53747.678029156807</c:v>
                </c:pt>
                <c:pt idx="28">
                  <c:v>54421.65198502873</c:v>
                </c:pt>
                <c:pt idx="29">
                  <c:v>54977.311699083308</c:v>
                </c:pt>
                <c:pt idx="30">
                  <c:v>55432.259165983458</c:v>
                </c:pt>
                <c:pt idx="31">
                  <c:v>55802.345048496391</c:v>
                </c:pt>
                <c:pt idx="32">
                  <c:v>56101.585638846009</c:v>
                </c:pt>
                <c:pt idx="33">
                  <c:v>56342.182328914794</c:v>
                </c:pt>
                <c:pt idx="34">
                  <c:v>56534.612061819535</c:v>
                </c:pt>
                <c:pt idx="35">
                  <c:v>56687.762802232995</c:v>
                </c:pt>
                <c:pt idx="36">
                  <c:v>56809.093623026514</c:v>
                </c:pt>
                <c:pt idx="37">
                  <c:v>56904.804110609293</c:v>
                </c:pt>
                <c:pt idx="38">
                  <c:v>56980.002200230381</c:v>
                </c:pt>
                <c:pt idx="39">
                  <c:v>57038.863176403793</c:v>
                </c:pt>
                <c:pt idx="40">
                  <c:v>57084.775423903564</c:v>
                </c:pt>
                <c:pt idx="41">
                  <c:v>57120.470662751053</c:v>
                </c:pt>
                <c:pt idx="42">
                  <c:v>57148.137947446419</c:v>
                </c:pt>
                <c:pt idx="43">
                  <c:v>57169.521766703983</c:v>
                </c:pt>
                <c:pt idx="44">
                  <c:v>57186.005251490569</c:v>
                </c:pt>
                <c:pt idx="45">
                  <c:v>57198.679881223885</c:v>
                </c:pt>
                <c:pt idx="46">
                  <c:v>57208.403250842275</c:v>
                </c:pt>
                <c:pt idx="47">
                  <c:v>57215.846490012525</c:v>
                </c:pt>
                <c:pt idx="48">
                  <c:v>57221.532860472937</c:v>
                </c:pt>
                <c:pt idx="49">
                  <c:v>57225.868936250889</c:v>
                </c:pt>
                <c:pt idx="50">
                  <c:v>57229.169621559362</c:v>
                </c:pt>
                <c:pt idx="51">
                  <c:v>57231.678101469151</c:v>
                </c:pt>
                <c:pt idx="52">
                  <c:v>57233.581663397024</c:v>
                </c:pt>
                <c:pt idx="53">
                  <c:v>57235.024180644083</c:v>
                </c:pt>
                <c:pt idx="54">
                  <c:v>57236.115916793438</c:v>
                </c:pt>
                <c:pt idx="55">
                  <c:v>57236.941193462968</c:v>
                </c:pt>
                <c:pt idx="56">
                  <c:v>57237.564363854355</c:v>
                </c:pt>
                <c:pt idx="57">
                  <c:v>57238.03444990993</c:v>
                </c:pt>
                <c:pt idx="58">
                  <c:v>57238.388730299121</c:v>
                </c:pt>
                <c:pt idx="59">
                  <c:v>57238.655508269134</c:v>
                </c:pt>
                <c:pt idx="60">
                  <c:v>57238.856240913883</c:v>
                </c:pt>
                <c:pt idx="61">
                  <c:v>57239.007173010861</c:v>
                </c:pt>
                <c:pt idx="62">
                  <c:v>57239.120587751589</c:v>
                </c:pt>
                <c:pt idx="63">
                  <c:v>57239.205762119505</c:v>
                </c:pt>
                <c:pt idx="64">
                  <c:v>57239.269695200266</c:v>
                </c:pt>
                <c:pt idx="65">
                  <c:v>57239.317662367532</c:v>
                </c:pt>
                <c:pt idx="66">
                  <c:v>57239.353636256463</c:v>
                </c:pt>
                <c:pt idx="67">
                  <c:v>57239.3806060446</c:v>
                </c:pt>
                <c:pt idx="68">
                  <c:v>57239.400819256152</c:v>
                </c:pt>
                <c:pt idx="69">
                  <c:v>57239.415964647167</c:v>
                </c:pt>
                <c:pt idx="70">
                  <c:v>57239.427310359548</c:v>
                </c:pt>
                <c:pt idx="71">
                  <c:v>57239.435808167887</c:v>
                </c:pt>
                <c:pt idx="72">
                  <c:v>57239.442172060481</c:v>
                </c:pt>
                <c:pt idx="73">
                  <c:v>57239.446937418223</c:v>
                </c:pt>
                <c:pt idx="74">
                  <c:v>57239.450505543828</c:v>
                </c:pt>
                <c:pt idx="75">
                  <c:v>57239.453177142066</c:v>
                </c:pt>
                <c:pt idx="76">
                  <c:v>57239.455177474869</c:v>
                </c:pt>
                <c:pt idx="77">
                  <c:v>57239.456675249523</c:v>
                </c:pt>
                <c:pt idx="78">
                  <c:v>57239.457796793155</c:v>
                </c:pt>
                <c:pt idx="79">
                  <c:v>57239.458636684467</c:v>
                </c:pt>
                <c:pt idx="80">
                  <c:v>57239.459265724639</c:v>
                </c:pt>
                <c:pt idx="81">
                  <c:v>57239.45973691094</c:v>
                </c:pt>
                <c:pt idx="82">
                  <c:v>57239.460089911969</c:v>
                </c:pt>
                <c:pt idx="83">
                  <c:v>57239.460354419418</c:v>
                </c:pt>
                <c:pt idx="84">
                  <c:v>57239.460552657707</c:v>
                </c:pt>
                <c:pt idx="85">
                  <c:v>57239.460701262746</c:v>
                </c:pt>
                <c:pt idx="86">
                  <c:v>57239.460812688107</c:v>
                </c:pt>
                <c:pt idx="87">
                  <c:v>57239.460896257442</c:v>
                </c:pt>
                <c:pt idx="88">
                  <c:v>57239.46095895196</c:v>
                </c:pt>
                <c:pt idx="89">
                  <c:v>57239.461005999721</c:v>
                </c:pt>
                <c:pt idx="90">
                  <c:v>57239.461041316557</c:v>
                </c:pt>
                <c:pt idx="91">
                  <c:v>57239.461067836004</c:v>
                </c:pt>
                <c:pt idx="92">
                  <c:v>57239.461087756172</c:v>
                </c:pt>
                <c:pt idx="93">
                  <c:v>57239.46110272449</c:v>
                </c:pt>
                <c:pt idx="94">
                  <c:v>57239.46111397598</c:v>
                </c:pt>
                <c:pt idx="95">
                  <c:v>57239.461122436733</c:v>
                </c:pt>
                <c:pt idx="96">
                  <c:v>57239.461128801391</c:v>
                </c:pt>
                <c:pt idx="97">
                  <c:v>57239.46113359114</c:v>
                </c:pt>
                <c:pt idx="98">
                  <c:v>57239.461137197148</c:v>
                </c:pt>
                <c:pt idx="99">
                  <c:v>57239.461139913088</c:v>
                </c:pt>
                <c:pt idx="100">
                  <c:v>57239.461141959524</c:v>
                </c:pt>
                <c:pt idx="101">
                  <c:v>57239.461143502165</c:v>
                </c:pt>
                <c:pt idx="102">
                  <c:v>57239.461144665547</c:v>
                </c:pt>
                <c:pt idx="103">
                  <c:v>57239.461145543304</c:v>
                </c:pt>
                <c:pt idx="104">
                  <c:v>57239.46114620586</c:v>
                </c:pt>
                <c:pt idx="105">
                  <c:v>57239.461146706213</c:v>
                </c:pt>
                <c:pt idx="106">
                  <c:v>57239.461147084243</c:v>
                </c:pt>
                <c:pt idx="107">
                  <c:v>57239.461147369999</c:v>
                </c:pt>
                <c:pt idx="108">
                  <c:v>57239.461147586102</c:v>
                </c:pt>
                <c:pt idx="109">
                  <c:v>57239.461147749615</c:v>
                </c:pt>
                <c:pt idx="110">
                  <c:v>57239.461147873393</c:v>
                </c:pt>
                <c:pt idx="111">
                  <c:v>57239.461147967137</c:v>
                </c:pt>
                <c:pt idx="112">
                  <c:v>57239.461148038172</c:v>
                </c:pt>
                <c:pt idx="113">
                  <c:v>57239.461148092028</c:v>
                </c:pt>
                <c:pt idx="114">
                  <c:v>57239.461148132876</c:v>
                </c:pt>
                <c:pt idx="115">
                  <c:v>57239.461148163879</c:v>
                </c:pt>
                <c:pt idx="116">
                  <c:v>57239.461148187416</c:v>
                </c:pt>
                <c:pt idx="117">
                  <c:v>57239.461148205301</c:v>
                </c:pt>
                <c:pt idx="118">
                  <c:v>57239.461148218892</c:v>
                </c:pt>
                <c:pt idx="119">
                  <c:v>57239.461148229231</c:v>
                </c:pt>
                <c:pt idx="120">
                  <c:v>57239.461148237096</c:v>
                </c:pt>
                <c:pt idx="121">
                  <c:v>57239.461148243085</c:v>
                </c:pt>
                <c:pt idx="122">
                  <c:v>57239.461148247647</c:v>
                </c:pt>
                <c:pt idx="123">
                  <c:v>57239.461148251125</c:v>
                </c:pt>
                <c:pt idx="124">
                  <c:v>57239.461148253773</c:v>
                </c:pt>
                <c:pt idx="125">
                  <c:v>57239.461148255796</c:v>
                </c:pt>
                <c:pt idx="126">
                  <c:v>57239.461148257338</c:v>
                </c:pt>
                <c:pt idx="127">
                  <c:v>57239.461148258517</c:v>
                </c:pt>
                <c:pt idx="128">
                  <c:v>57239.461148259419</c:v>
                </c:pt>
                <c:pt idx="129">
                  <c:v>57239.46114826011</c:v>
                </c:pt>
                <c:pt idx="130">
                  <c:v>57239.461148260634</c:v>
                </c:pt>
                <c:pt idx="131">
                  <c:v>57239.461148261034</c:v>
                </c:pt>
                <c:pt idx="132">
                  <c:v>57239.46114826134</c:v>
                </c:pt>
                <c:pt idx="133">
                  <c:v>57239.46114826158</c:v>
                </c:pt>
              </c:numCache>
            </c:numRef>
          </c:yVal>
          <c:smooth val="1"/>
          <c:extLst>
            <c:ext xmlns:c16="http://schemas.microsoft.com/office/drawing/2014/chart" uri="{C3380CC4-5D6E-409C-BE32-E72D297353CC}">
              <c16:uniqueId val="{00000001-40D4-4A3A-9A60-3D8138570220}"/>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majorUnit val="20"/>
      </c:valAx>
      <c:valAx>
        <c:axId val="309508360"/>
        <c:scaling>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Peak prediction around the peak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China!$J$32:$J$45</c:f>
              <c:numCache>
                <c:formatCode>General</c:formatCode>
                <c:ptCount val="14"/>
                <c:pt idx="0">
                  <c:v>10</c:v>
                </c:pt>
                <c:pt idx="1">
                  <c:v>13</c:v>
                </c:pt>
                <c:pt idx="2">
                  <c:v>13</c:v>
                </c:pt>
                <c:pt idx="3">
                  <c:v>12</c:v>
                </c:pt>
                <c:pt idx="4">
                  <c:v>13</c:v>
                </c:pt>
                <c:pt idx="5">
                  <c:v>14</c:v>
                </c:pt>
                <c:pt idx="6">
                  <c:v>16</c:v>
                </c:pt>
                <c:pt idx="7">
                  <c:v>22</c:v>
                </c:pt>
                <c:pt idx="8">
                  <c:v>22</c:v>
                </c:pt>
                <c:pt idx="9">
                  <c:v>22</c:v>
                </c:pt>
                <c:pt idx="10">
                  <c:v>22</c:v>
                </c:pt>
                <c:pt idx="11">
                  <c:v>23</c:v>
                </c:pt>
                <c:pt idx="12">
                  <c:v>24</c:v>
                </c:pt>
                <c:pt idx="13">
                  <c:v>25</c:v>
                </c:pt>
              </c:numCache>
            </c:numRef>
          </c:xVal>
          <c:yVal>
            <c:numRef>
              <c:f>China!$K$32:$K$45</c:f>
              <c:numCache>
                <c:formatCode>General</c:formatCode>
                <c:ptCount val="14"/>
                <c:pt idx="0">
                  <c:v>1737</c:v>
                </c:pt>
                <c:pt idx="1">
                  <c:v>1981</c:v>
                </c:pt>
                <c:pt idx="2">
                  <c:v>2099</c:v>
                </c:pt>
                <c:pt idx="3">
                  <c:v>2589</c:v>
                </c:pt>
                <c:pt idx="4">
                  <c:v>2825</c:v>
                </c:pt>
                <c:pt idx="5">
                  <c:v>3235</c:v>
                </c:pt>
                <c:pt idx="6">
                  <c:v>3884</c:v>
                </c:pt>
                <c:pt idx="7">
                  <c:v>3694</c:v>
                </c:pt>
                <c:pt idx="8">
                  <c:v>3143</c:v>
                </c:pt>
                <c:pt idx="9">
                  <c:v>3385</c:v>
                </c:pt>
                <c:pt idx="10">
                  <c:v>2652</c:v>
                </c:pt>
                <c:pt idx="11">
                  <c:v>2973</c:v>
                </c:pt>
                <c:pt idx="12">
                  <c:v>2467</c:v>
                </c:pt>
                <c:pt idx="13">
                  <c:v>2015</c:v>
                </c:pt>
              </c:numCache>
            </c:numRef>
          </c:yVal>
          <c:smooth val="0"/>
          <c:extLst>
            <c:ext xmlns:c16="http://schemas.microsoft.com/office/drawing/2014/chart" uri="{C3380CC4-5D6E-409C-BE32-E72D297353CC}">
              <c16:uniqueId val="{00000000-5E33-40EE-96EE-AA1944BC9D09}"/>
            </c:ext>
          </c:extLst>
        </c:ser>
        <c:ser>
          <c:idx val="1"/>
          <c:order val="1"/>
          <c:spPr>
            <a:ln w="28575" cap="rnd">
              <a:noFill/>
              <a:round/>
            </a:ln>
            <a:effectLst/>
          </c:spPr>
          <c:marker>
            <c:symbol val="circle"/>
            <c:size val="5"/>
            <c:spPr>
              <a:solidFill>
                <a:schemeClr val="accent2"/>
              </a:solidFill>
              <a:ln w="9525">
                <a:solidFill>
                  <a:schemeClr val="accent2"/>
                </a:solidFill>
              </a:ln>
              <a:effectLst/>
            </c:spPr>
          </c:marker>
          <c:xVal>
            <c:numRef>
              <c:f>China!$J$32:$J$45</c:f>
              <c:numCache>
                <c:formatCode>General</c:formatCode>
                <c:ptCount val="14"/>
                <c:pt idx="0">
                  <c:v>10</c:v>
                </c:pt>
                <c:pt idx="1">
                  <c:v>13</c:v>
                </c:pt>
                <c:pt idx="2">
                  <c:v>13</c:v>
                </c:pt>
                <c:pt idx="3">
                  <c:v>12</c:v>
                </c:pt>
                <c:pt idx="4">
                  <c:v>13</c:v>
                </c:pt>
                <c:pt idx="5">
                  <c:v>14</c:v>
                </c:pt>
                <c:pt idx="6">
                  <c:v>16</c:v>
                </c:pt>
                <c:pt idx="7">
                  <c:v>22</c:v>
                </c:pt>
                <c:pt idx="8">
                  <c:v>22</c:v>
                </c:pt>
                <c:pt idx="9">
                  <c:v>22</c:v>
                </c:pt>
                <c:pt idx="10">
                  <c:v>22</c:v>
                </c:pt>
                <c:pt idx="11">
                  <c:v>23</c:v>
                </c:pt>
                <c:pt idx="12">
                  <c:v>24</c:v>
                </c:pt>
                <c:pt idx="13">
                  <c:v>25</c:v>
                </c:pt>
              </c:numCache>
            </c:numRef>
          </c:xVal>
          <c:yVal>
            <c:numRef>
              <c:f>China!$L$32:$L$45</c:f>
              <c:numCache>
                <c:formatCode>General</c:formatCode>
                <c:ptCount val="14"/>
                <c:pt idx="0">
                  <c:v>1670</c:v>
                </c:pt>
                <c:pt idx="1">
                  <c:v>1924</c:v>
                </c:pt>
                <c:pt idx="2">
                  <c:v>2055</c:v>
                </c:pt>
                <c:pt idx="3">
                  <c:v>3099</c:v>
                </c:pt>
                <c:pt idx="4">
                  <c:v>5061</c:v>
                </c:pt>
                <c:pt idx="5">
                  <c:v>15305</c:v>
                </c:pt>
                <c:pt idx="6">
                  <c:v>47339</c:v>
                </c:pt>
                <c:pt idx="7">
                  <c:v>4781</c:v>
                </c:pt>
                <c:pt idx="8">
                  <c:v>3584</c:v>
                </c:pt>
                <c:pt idx="9">
                  <c:v>3448</c:v>
                </c:pt>
                <c:pt idx="10">
                  <c:v>3308</c:v>
                </c:pt>
                <c:pt idx="11">
                  <c:v>3326</c:v>
                </c:pt>
                <c:pt idx="12">
                  <c:v>3289</c:v>
                </c:pt>
                <c:pt idx="13">
                  <c:v>3269</c:v>
                </c:pt>
              </c:numCache>
            </c:numRef>
          </c:yVal>
          <c:smooth val="0"/>
          <c:extLst>
            <c:ext xmlns:c16="http://schemas.microsoft.com/office/drawing/2014/chart" uri="{C3380CC4-5D6E-409C-BE32-E72D297353CC}">
              <c16:uniqueId val="{00000001-5E33-40EE-96EE-AA1944BC9D09}"/>
            </c:ext>
          </c:extLst>
        </c:ser>
        <c:dLbls>
          <c:showLegendKey val="0"/>
          <c:showVal val="0"/>
          <c:showCatName val="0"/>
          <c:showSerName val="0"/>
          <c:showPercent val="0"/>
          <c:showBubbleSize val="0"/>
        </c:dLbls>
        <c:axId val="487120832"/>
        <c:axId val="487123456"/>
      </c:scatterChart>
      <c:valAx>
        <c:axId val="4871208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3456"/>
        <c:crosses val="autoZero"/>
        <c:crossBetween val="midCat"/>
      </c:valAx>
      <c:valAx>
        <c:axId val="487123456"/>
        <c:scaling>
          <c:logBase val="2"/>
          <c:orientation val="minMax"/>
          <c:min val="1024"/>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083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Length prediction around the peak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China!$J$32:$J$44</c:f>
              <c:numCache>
                <c:formatCode>General</c:formatCode>
                <c:ptCount val="13"/>
                <c:pt idx="0">
                  <c:v>10</c:v>
                </c:pt>
                <c:pt idx="1">
                  <c:v>13</c:v>
                </c:pt>
                <c:pt idx="2">
                  <c:v>13</c:v>
                </c:pt>
                <c:pt idx="3">
                  <c:v>12</c:v>
                </c:pt>
                <c:pt idx="4">
                  <c:v>13</c:v>
                </c:pt>
                <c:pt idx="5">
                  <c:v>14</c:v>
                </c:pt>
                <c:pt idx="6">
                  <c:v>16</c:v>
                </c:pt>
                <c:pt idx="7">
                  <c:v>22</c:v>
                </c:pt>
                <c:pt idx="8">
                  <c:v>22</c:v>
                </c:pt>
                <c:pt idx="9">
                  <c:v>22</c:v>
                </c:pt>
                <c:pt idx="10">
                  <c:v>22</c:v>
                </c:pt>
                <c:pt idx="11">
                  <c:v>23</c:v>
                </c:pt>
                <c:pt idx="12">
                  <c:v>24</c:v>
                </c:pt>
              </c:numCache>
            </c:numRef>
          </c:xVal>
          <c:yVal>
            <c:numRef>
              <c:f>China!$K$32:$K$44</c:f>
              <c:numCache>
                <c:formatCode>General</c:formatCode>
                <c:ptCount val="13"/>
                <c:pt idx="0">
                  <c:v>1737</c:v>
                </c:pt>
                <c:pt idx="1">
                  <c:v>1981</c:v>
                </c:pt>
                <c:pt idx="2">
                  <c:v>2099</c:v>
                </c:pt>
                <c:pt idx="3">
                  <c:v>2589</c:v>
                </c:pt>
                <c:pt idx="4">
                  <c:v>2825</c:v>
                </c:pt>
                <c:pt idx="5">
                  <c:v>3235</c:v>
                </c:pt>
                <c:pt idx="6">
                  <c:v>3884</c:v>
                </c:pt>
                <c:pt idx="7">
                  <c:v>3694</c:v>
                </c:pt>
                <c:pt idx="8">
                  <c:v>3143</c:v>
                </c:pt>
                <c:pt idx="9">
                  <c:v>3385</c:v>
                </c:pt>
                <c:pt idx="10">
                  <c:v>2652</c:v>
                </c:pt>
                <c:pt idx="11">
                  <c:v>2973</c:v>
                </c:pt>
                <c:pt idx="12">
                  <c:v>2467</c:v>
                </c:pt>
              </c:numCache>
            </c:numRef>
          </c:yVal>
          <c:smooth val="0"/>
          <c:extLst>
            <c:ext xmlns:c16="http://schemas.microsoft.com/office/drawing/2014/chart" uri="{C3380CC4-5D6E-409C-BE32-E72D297353CC}">
              <c16:uniqueId val="{00000000-E2DE-4DB2-9BEE-371586DEFAAA}"/>
            </c:ext>
          </c:extLst>
        </c:ser>
        <c:ser>
          <c:idx val="1"/>
          <c:order val="1"/>
          <c:spPr>
            <a:ln w="28575" cap="rnd">
              <a:noFill/>
              <a:round/>
            </a:ln>
            <a:effectLst/>
          </c:spPr>
          <c:marker>
            <c:symbol val="circle"/>
            <c:size val="5"/>
            <c:spPr>
              <a:solidFill>
                <a:schemeClr val="accent2"/>
              </a:solidFill>
              <a:ln w="9525">
                <a:solidFill>
                  <a:schemeClr val="accent2"/>
                </a:solidFill>
              </a:ln>
              <a:effectLst/>
            </c:spPr>
          </c:marker>
          <c:xVal>
            <c:numRef>
              <c:f>China!$J$32:$J$45</c:f>
              <c:numCache>
                <c:formatCode>General</c:formatCode>
                <c:ptCount val="14"/>
                <c:pt idx="0">
                  <c:v>10</c:v>
                </c:pt>
                <c:pt idx="1">
                  <c:v>13</c:v>
                </c:pt>
                <c:pt idx="2">
                  <c:v>13</c:v>
                </c:pt>
                <c:pt idx="3">
                  <c:v>12</c:v>
                </c:pt>
                <c:pt idx="4">
                  <c:v>13</c:v>
                </c:pt>
                <c:pt idx="5">
                  <c:v>14</c:v>
                </c:pt>
                <c:pt idx="6">
                  <c:v>16</c:v>
                </c:pt>
                <c:pt idx="7">
                  <c:v>22</c:v>
                </c:pt>
                <c:pt idx="8">
                  <c:v>22</c:v>
                </c:pt>
                <c:pt idx="9">
                  <c:v>22</c:v>
                </c:pt>
                <c:pt idx="10">
                  <c:v>22</c:v>
                </c:pt>
                <c:pt idx="11">
                  <c:v>23</c:v>
                </c:pt>
                <c:pt idx="12">
                  <c:v>24</c:v>
                </c:pt>
                <c:pt idx="13">
                  <c:v>25</c:v>
                </c:pt>
              </c:numCache>
            </c:numRef>
          </c:xVal>
          <c:yVal>
            <c:numRef>
              <c:f>China!$O$32:$O$45</c:f>
              <c:numCache>
                <c:formatCode>General</c:formatCode>
                <c:ptCount val="14"/>
                <c:pt idx="0">
                  <c:v>25</c:v>
                </c:pt>
                <c:pt idx="1">
                  <c:v>32</c:v>
                </c:pt>
                <c:pt idx="2">
                  <c:v>38</c:v>
                </c:pt>
                <c:pt idx="3">
                  <c:v>312</c:v>
                </c:pt>
                <c:pt idx="4">
                  <c:v>2367</c:v>
                </c:pt>
                <c:pt idx="5">
                  <c:v>99980</c:v>
                </c:pt>
                <c:pt idx="7">
                  <c:v>132</c:v>
                </c:pt>
                <c:pt idx="8">
                  <c:v>83</c:v>
                </c:pt>
                <c:pt idx="9">
                  <c:v>77</c:v>
                </c:pt>
                <c:pt idx="10">
                  <c:v>64</c:v>
                </c:pt>
                <c:pt idx="11">
                  <c:v>62</c:v>
                </c:pt>
                <c:pt idx="12">
                  <c:v>62</c:v>
                </c:pt>
                <c:pt idx="13">
                  <c:v>60</c:v>
                </c:pt>
              </c:numCache>
            </c:numRef>
          </c:yVal>
          <c:smooth val="0"/>
          <c:extLst>
            <c:ext xmlns:c16="http://schemas.microsoft.com/office/drawing/2014/chart" uri="{C3380CC4-5D6E-409C-BE32-E72D297353CC}">
              <c16:uniqueId val="{00000001-E2DE-4DB2-9BEE-371586DEFAAA}"/>
            </c:ext>
          </c:extLst>
        </c:ser>
        <c:dLbls>
          <c:showLegendKey val="0"/>
          <c:showVal val="0"/>
          <c:showCatName val="0"/>
          <c:showSerName val="0"/>
          <c:showPercent val="0"/>
          <c:showBubbleSize val="0"/>
        </c:dLbls>
        <c:axId val="487120832"/>
        <c:axId val="487123456"/>
      </c:scatterChart>
      <c:valAx>
        <c:axId val="4871208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3456"/>
        <c:crosses val="autoZero"/>
        <c:crossBetween val="midCat"/>
      </c:valAx>
      <c:valAx>
        <c:axId val="487123456"/>
        <c:scaling>
          <c:logBase val="2"/>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0832"/>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n-US" sz="1100"/>
              <a:t>Length outbreak prediction around the peak</a:t>
            </a:r>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tx>
            <c:v>Length of outbreak predicted</c:v>
          </c:tx>
          <c:spPr>
            <a:ln w="28575" cap="rnd">
              <a:noFill/>
              <a:round/>
            </a:ln>
            <a:effectLst/>
          </c:spPr>
          <c:marker>
            <c:symbol val="circle"/>
            <c:size val="5"/>
            <c:spPr>
              <a:solidFill>
                <a:schemeClr val="accent2"/>
              </a:solidFill>
              <a:ln w="9525">
                <a:solidFill>
                  <a:schemeClr val="accent2"/>
                </a:solidFill>
              </a:ln>
              <a:effectLst/>
            </c:spPr>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China!$O$32:$O$45</c:f>
              <c:numCache>
                <c:formatCode>General</c:formatCode>
                <c:ptCount val="14"/>
                <c:pt idx="0">
                  <c:v>25</c:v>
                </c:pt>
                <c:pt idx="1">
                  <c:v>32</c:v>
                </c:pt>
                <c:pt idx="2">
                  <c:v>38</c:v>
                </c:pt>
                <c:pt idx="3">
                  <c:v>312</c:v>
                </c:pt>
                <c:pt idx="4">
                  <c:v>2367</c:v>
                </c:pt>
                <c:pt idx="5">
                  <c:v>99980</c:v>
                </c:pt>
                <c:pt idx="7">
                  <c:v>132</c:v>
                </c:pt>
                <c:pt idx="8">
                  <c:v>83</c:v>
                </c:pt>
                <c:pt idx="9">
                  <c:v>77</c:v>
                </c:pt>
                <c:pt idx="10">
                  <c:v>64</c:v>
                </c:pt>
                <c:pt idx="11">
                  <c:v>62</c:v>
                </c:pt>
                <c:pt idx="12">
                  <c:v>62</c:v>
                </c:pt>
                <c:pt idx="13">
                  <c:v>60</c:v>
                </c:pt>
              </c:numCache>
            </c:numRef>
          </c:yVal>
          <c:smooth val="0"/>
          <c:extLst>
            <c:ext xmlns:c16="http://schemas.microsoft.com/office/drawing/2014/chart" uri="{C3380CC4-5D6E-409C-BE32-E72D297353CC}">
              <c16:uniqueId val="{00000001-0320-45BF-83CB-66C97446D551}"/>
            </c:ext>
          </c:extLst>
        </c:ser>
        <c:dLbls>
          <c:showLegendKey val="0"/>
          <c:showVal val="0"/>
          <c:showCatName val="0"/>
          <c:showSerName val="0"/>
          <c:showPercent val="0"/>
          <c:showBubbleSize val="0"/>
        </c:dLbls>
        <c:axId val="487120832"/>
        <c:axId val="487123456"/>
      </c:scatterChart>
      <c:scatterChart>
        <c:scatterStyle val="lineMarker"/>
        <c:varyColors val="0"/>
        <c:ser>
          <c:idx val="0"/>
          <c:order val="0"/>
          <c:tx>
            <c:v>New cases observed</c:v>
          </c:tx>
          <c:spPr>
            <a:ln w="28575" cap="rnd">
              <a:noFill/>
              <a:round/>
            </a:ln>
            <a:effectLst/>
          </c:spPr>
          <c:marker>
            <c:symbol val="circle"/>
            <c:size val="5"/>
            <c:spPr>
              <a:solidFill>
                <a:schemeClr val="accent1"/>
              </a:solidFill>
              <a:ln w="9525">
                <a:solidFill>
                  <a:schemeClr val="accent1"/>
                </a:solidFill>
              </a:ln>
              <a:effectLst/>
            </c:spPr>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China!$K$32:$K$45</c:f>
              <c:numCache>
                <c:formatCode>General</c:formatCode>
                <c:ptCount val="14"/>
                <c:pt idx="0">
                  <c:v>1737</c:v>
                </c:pt>
                <c:pt idx="1">
                  <c:v>1981</c:v>
                </c:pt>
                <c:pt idx="2">
                  <c:v>2099</c:v>
                </c:pt>
                <c:pt idx="3">
                  <c:v>2589</c:v>
                </c:pt>
                <c:pt idx="4">
                  <c:v>2825</c:v>
                </c:pt>
                <c:pt idx="5">
                  <c:v>3235</c:v>
                </c:pt>
                <c:pt idx="6">
                  <c:v>3884</c:v>
                </c:pt>
                <c:pt idx="7">
                  <c:v>3694</c:v>
                </c:pt>
                <c:pt idx="8">
                  <c:v>3143</c:v>
                </c:pt>
                <c:pt idx="9">
                  <c:v>3385</c:v>
                </c:pt>
                <c:pt idx="10">
                  <c:v>2652</c:v>
                </c:pt>
                <c:pt idx="11">
                  <c:v>2973</c:v>
                </c:pt>
                <c:pt idx="12">
                  <c:v>2467</c:v>
                </c:pt>
                <c:pt idx="13">
                  <c:v>2015</c:v>
                </c:pt>
              </c:numCache>
            </c:numRef>
          </c:yVal>
          <c:smooth val="0"/>
          <c:extLst>
            <c:ext xmlns:c16="http://schemas.microsoft.com/office/drawing/2014/chart" uri="{C3380CC4-5D6E-409C-BE32-E72D297353CC}">
              <c16:uniqueId val="{00000000-0320-45BF-83CB-66C97446D551}"/>
            </c:ext>
          </c:extLst>
        </c:ser>
        <c:dLbls>
          <c:showLegendKey val="0"/>
          <c:showVal val="0"/>
          <c:showCatName val="0"/>
          <c:showSerName val="0"/>
          <c:showPercent val="0"/>
          <c:showBubbleSize val="0"/>
        </c:dLbls>
        <c:axId val="739833712"/>
        <c:axId val="739833384"/>
      </c:scatterChart>
      <c:scatterChart>
        <c:scatterStyle val="smoothMarker"/>
        <c:varyColors val="0"/>
        <c:ser>
          <c:idx val="2"/>
          <c:order val="2"/>
          <c:tx>
            <c:v>Pred new cases per day preicted last day</c:v>
          </c:tx>
          <c:spPr>
            <a:ln w="19050" cap="rnd">
              <a:solidFill>
                <a:schemeClr val="accent3"/>
              </a:solidFill>
              <a:round/>
            </a:ln>
            <a:effectLst/>
          </c:spPr>
          <c:marker>
            <c:symbol val="none"/>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China!$E$32:$E$45</c:f>
              <c:numCache>
                <c:formatCode>General</c:formatCode>
                <c:ptCount val="14"/>
                <c:pt idx="0">
                  <c:v>1822.3488812464932</c:v>
                </c:pt>
                <c:pt idx="1">
                  <c:v>2184.1754925550676</c:v>
                </c:pt>
                <c:pt idx="2">
                  <c:v>2523.6955753864486</c:v>
                </c:pt>
                <c:pt idx="3">
                  <c:v>2820.3728305304917</c:v>
                </c:pt>
                <c:pt idx="4">
                  <c:v>3057.4960313246215</c:v>
                </c:pt>
                <c:pt idx="5">
                  <c:v>3223.6568434671708</c:v>
                </c:pt>
                <c:pt idx="6">
                  <c:v>3313.3751531370026</c:v>
                </c:pt>
                <c:pt idx="7">
                  <c:v>3326.9276620519931</c:v>
                </c:pt>
                <c:pt idx="8">
                  <c:v>3269.5538280738674</c:v>
                </c:pt>
                <c:pt idx="9">
                  <c:v>3150.2699099549764</c:v>
                </c:pt>
                <c:pt idx="10">
                  <c:v>2980.5237989893103</c:v>
                </c:pt>
                <c:pt idx="11">
                  <c:v>2772.8866836669149</c:v>
                </c:pt>
                <c:pt idx="12">
                  <c:v>2539.9209332495288</c:v>
                </c:pt>
                <c:pt idx="13">
                  <c:v>2293.3029468514164</c:v>
                </c:pt>
              </c:numCache>
            </c:numRef>
          </c:yVal>
          <c:smooth val="1"/>
          <c:extLst>
            <c:ext xmlns:c16="http://schemas.microsoft.com/office/drawing/2014/chart" uri="{C3380CC4-5D6E-409C-BE32-E72D297353CC}">
              <c16:uniqueId val="{00000002-0320-45BF-83CB-66C97446D551}"/>
            </c:ext>
          </c:extLst>
        </c:ser>
        <c:dLbls>
          <c:showLegendKey val="0"/>
          <c:showVal val="0"/>
          <c:showCatName val="0"/>
          <c:showSerName val="0"/>
          <c:showPercent val="0"/>
          <c:showBubbleSize val="0"/>
        </c:dLbls>
        <c:axId val="739833712"/>
        <c:axId val="739833384"/>
      </c:scatterChart>
      <c:valAx>
        <c:axId val="487120832"/>
        <c:scaling>
          <c:orientation val="minMax"/>
          <c:min val="25"/>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3456"/>
        <c:crosses val="autoZero"/>
        <c:crossBetween val="midCat"/>
      </c:valAx>
      <c:valAx>
        <c:axId val="487123456"/>
        <c:scaling>
          <c:logBase val="2"/>
          <c:orientation val="minMax"/>
          <c:min val="16"/>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50"/>
                  <a:t>Pred length of outbreak (days)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0832"/>
        <c:crosses val="autoZero"/>
        <c:crossBetween val="midCat"/>
        <c:majorUnit val="2"/>
      </c:valAx>
      <c:valAx>
        <c:axId val="739833384"/>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baseline="0">
                    <a:effectLst/>
                  </a:rPr>
                  <a:t>Observed new cases</a:t>
                </a:r>
                <a:endParaRPr lang="en-US"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833712"/>
        <c:crosses val="max"/>
        <c:crossBetween val="midCat"/>
      </c:valAx>
      <c:valAx>
        <c:axId val="739833712"/>
        <c:scaling>
          <c:orientation val="minMax"/>
        </c:scaling>
        <c:delete val="1"/>
        <c:axPos val="b"/>
        <c:numFmt formatCode="General" sourceLinked="1"/>
        <c:majorTickMark val="out"/>
        <c:minorTickMark val="none"/>
        <c:tickLblPos val="nextTo"/>
        <c:crossAx val="7398333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n-US" sz="1100"/>
              <a:t>Peak prediction around the peak</a:t>
            </a:r>
          </a:p>
          <a:p>
            <a:pPr>
              <a:defRPr sz="1100"/>
            </a:pPr>
            <a:endParaRPr lang="en-US" sz="1100"/>
          </a:p>
        </c:rich>
      </c:tx>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tx>
            <c:v>Peak new cases per day predicted</c:v>
          </c:tx>
          <c:spPr>
            <a:ln w="28575" cap="rnd">
              <a:noFill/>
              <a:round/>
            </a:ln>
            <a:effectLst/>
          </c:spPr>
          <c:marker>
            <c:symbol val="circle"/>
            <c:size val="5"/>
            <c:spPr>
              <a:solidFill>
                <a:schemeClr val="accent2"/>
              </a:solidFill>
              <a:ln w="9525">
                <a:solidFill>
                  <a:schemeClr val="accent2"/>
                </a:solidFill>
              </a:ln>
              <a:effectLst/>
            </c:spPr>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China!$L$32:$L$45</c:f>
              <c:numCache>
                <c:formatCode>General</c:formatCode>
                <c:ptCount val="14"/>
                <c:pt idx="0">
                  <c:v>1670</c:v>
                </c:pt>
                <c:pt idx="1">
                  <c:v>1924</c:v>
                </c:pt>
                <c:pt idx="2">
                  <c:v>2055</c:v>
                </c:pt>
                <c:pt idx="3">
                  <c:v>3099</c:v>
                </c:pt>
                <c:pt idx="4">
                  <c:v>5061</c:v>
                </c:pt>
                <c:pt idx="5">
                  <c:v>15305</c:v>
                </c:pt>
                <c:pt idx="6">
                  <c:v>47339</c:v>
                </c:pt>
                <c:pt idx="7">
                  <c:v>4781</c:v>
                </c:pt>
                <c:pt idx="8">
                  <c:v>3584</c:v>
                </c:pt>
                <c:pt idx="9">
                  <c:v>3448</c:v>
                </c:pt>
                <c:pt idx="10">
                  <c:v>3308</c:v>
                </c:pt>
                <c:pt idx="11">
                  <c:v>3326</c:v>
                </c:pt>
                <c:pt idx="12">
                  <c:v>3289</c:v>
                </c:pt>
                <c:pt idx="13">
                  <c:v>3269</c:v>
                </c:pt>
              </c:numCache>
            </c:numRef>
          </c:yVal>
          <c:smooth val="0"/>
          <c:extLst>
            <c:ext xmlns:c16="http://schemas.microsoft.com/office/drawing/2014/chart" uri="{C3380CC4-5D6E-409C-BE32-E72D297353CC}">
              <c16:uniqueId val="{00000000-A125-4B63-9362-E9ED8AE6BCED}"/>
            </c:ext>
          </c:extLst>
        </c:ser>
        <c:dLbls>
          <c:showLegendKey val="0"/>
          <c:showVal val="0"/>
          <c:showCatName val="0"/>
          <c:showSerName val="0"/>
          <c:showPercent val="0"/>
          <c:showBubbleSize val="0"/>
        </c:dLbls>
        <c:axId val="487120832"/>
        <c:axId val="487123456"/>
      </c:scatterChart>
      <c:scatterChart>
        <c:scatterStyle val="lineMarker"/>
        <c:varyColors val="0"/>
        <c:ser>
          <c:idx val="0"/>
          <c:order val="0"/>
          <c:tx>
            <c:v>New cases observed</c:v>
          </c:tx>
          <c:spPr>
            <a:ln w="28575" cap="rnd">
              <a:noFill/>
              <a:round/>
            </a:ln>
            <a:effectLst/>
          </c:spPr>
          <c:marker>
            <c:symbol val="circle"/>
            <c:size val="5"/>
            <c:spPr>
              <a:solidFill>
                <a:schemeClr val="accent1"/>
              </a:solidFill>
              <a:ln w="9525">
                <a:solidFill>
                  <a:schemeClr val="accent1"/>
                </a:solidFill>
              </a:ln>
              <a:effectLst/>
            </c:spPr>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China!$K$32:$K$45</c:f>
              <c:numCache>
                <c:formatCode>General</c:formatCode>
                <c:ptCount val="14"/>
                <c:pt idx="0">
                  <c:v>1737</c:v>
                </c:pt>
                <c:pt idx="1">
                  <c:v>1981</c:v>
                </c:pt>
                <c:pt idx="2">
                  <c:v>2099</c:v>
                </c:pt>
                <c:pt idx="3">
                  <c:v>2589</c:v>
                </c:pt>
                <c:pt idx="4">
                  <c:v>2825</c:v>
                </c:pt>
                <c:pt idx="5">
                  <c:v>3235</c:v>
                </c:pt>
                <c:pt idx="6">
                  <c:v>3884</c:v>
                </c:pt>
                <c:pt idx="7">
                  <c:v>3694</c:v>
                </c:pt>
                <c:pt idx="8">
                  <c:v>3143</c:v>
                </c:pt>
                <c:pt idx="9">
                  <c:v>3385</c:v>
                </c:pt>
                <c:pt idx="10">
                  <c:v>2652</c:v>
                </c:pt>
                <c:pt idx="11">
                  <c:v>2973</c:v>
                </c:pt>
                <c:pt idx="12">
                  <c:v>2467</c:v>
                </c:pt>
                <c:pt idx="13">
                  <c:v>2015</c:v>
                </c:pt>
              </c:numCache>
            </c:numRef>
          </c:yVal>
          <c:smooth val="0"/>
          <c:extLst>
            <c:ext xmlns:c16="http://schemas.microsoft.com/office/drawing/2014/chart" uri="{C3380CC4-5D6E-409C-BE32-E72D297353CC}">
              <c16:uniqueId val="{00000001-A125-4B63-9362-E9ED8AE6BCED}"/>
            </c:ext>
          </c:extLst>
        </c:ser>
        <c:dLbls>
          <c:showLegendKey val="0"/>
          <c:showVal val="0"/>
          <c:showCatName val="0"/>
          <c:showSerName val="0"/>
          <c:showPercent val="0"/>
          <c:showBubbleSize val="0"/>
        </c:dLbls>
        <c:axId val="739833712"/>
        <c:axId val="739833384"/>
      </c:scatterChart>
      <c:scatterChart>
        <c:scatterStyle val="smoothMarker"/>
        <c:varyColors val="0"/>
        <c:ser>
          <c:idx val="2"/>
          <c:order val="2"/>
          <c:tx>
            <c:v>Pred new cases per day predicted last day</c:v>
          </c:tx>
          <c:spPr>
            <a:ln w="19050" cap="rnd">
              <a:solidFill>
                <a:schemeClr val="accent3"/>
              </a:solidFill>
              <a:round/>
            </a:ln>
            <a:effectLst/>
          </c:spPr>
          <c:marker>
            <c:symbol val="none"/>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China!$E$32:$E$45</c:f>
              <c:numCache>
                <c:formatCode>General</c:formatCode>
                <c:ptCount val="14"/>
                <c:pt idx="0">
                  <c:v>1822.3488812464932</c:v>
                </c:pt>
                <c:pt idx="1">
                  <c:v>2184.1754925550676</c:v>
                </c:pt>
                <c:pt idx="2">
                  <c:v>2523.6955753864486</c:v>
                </c:pt>
                <c:pt idx="3">
                  <c:v>2820.3728305304917</c:v>
                </c:pt>
                <c:pt idx="4">
                  <c:v>3057.4960313246215</c:v>
                </c:pt>
                <c:pt idx="5">
                  <c:v>3223.6568434671708</c:v>
                </c:pt>
                <c:pt idx="6">
                  <c:v>3313.3751531370026</c:v>
                </c:pt>
                <c:pt idx="7">
                  <c:v>3326.9276620519931</c:v>
                </c:pt>
                <c:pt idx="8">
                  <c:v>3269.5538280738674</c:v>
                </c:pt>
                <c:pt idx="9">
                  <c:v>3150.2699099549764</c:v>
                </c:pt>
                <c:pt idx="10">
                  <c:v>2980.5237989893103</c:v>
                </c:pt>
                <c:pt idx="11">
                  <c:v>2772.8866836669149</c:v>
                </c:pt>
                <c:pt idx="12">
                  <c:v>2539.9209332495288</c:v>
                </c:pt>
                <c:pt idx="13">
                  <c:v>2293.3029468514164</c:v>
                </c:pt>
              </c:numCache>
            </c:numRef>
          </c:yVal>
          <c:smooth val="1"/>
          <c:extLst>
            <c:ext xmlns:c16="http://schemas.microsoft.com/office/drawing/2014/chart" uri="{C3380CC4-5D6E-409C-BE32-E72D297353CC}">
              <c16:uniqueId val="{00000002-A125-4B63-9362-E9ED8AE6BCED}"/>
            </c:ext>
          </c:extLst>
        </c:ser>
        <c:dLbls>
          <c:showLegendKey val="0"/>
          <c:showVal val="0"/>
          <c:showCatName val="0"/>
          <c:showSerName val="0"/>
          <c:showPercent val="0"/>
          <c:showBubbleSize val="0"/>
        </c:dLbls>
        <c:axId val="739833712"/>
        <c:axId val="739833384"/>
      </c:scatterChart>
      <c:valAx>
        <c:axId val="487120832"/>
        <c:scaling>
          <c:orientation val="minMax"/>
          <c:min val="25"/>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3456"/>
        <c:crosses val="autoZero"/>
        <c:crossBetween val="midCat"/>
      </c:valAx>
      <c:valAx>
        <c:axId val="487123456"/>
        <c:scaling>
          <c:logBase val="2"/>
          <c:orientation val="minMax"/>
          <c:min val="102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Pred</a:t>
                </a:r>
                <a:r>
                  <a:rPr lang="en-US" baseline="0"/>
                  <a:t> p</a:t>
                </a:r>
                <a:r>
                  <a:rPr lang="en-US"/>
                  <a:t>eak new cases per day</a:t>
                </a:r>
              </a:p>
              <a:p>
                <a:pPr>
                  <a:defRPr/>
                </a:pP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0832"/>
        <c:crosses val="autoZero"/>
        <c:crossBetween val="midCat"/>
        <c:majorUnit val="2"/>
      </c:valAx>
      <c:valAx>
        <c:axId val="739833384"/>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Observed new cases</a:t>
                </a:r>
              </a:p>
            </c:rich>
          </c:tx>
          <c:layout>
            <c:manualLayout>
              <c:xMode val="edge"/>
              <c:yMode val="edge"/>
              <c:x val="0.85498027613412231"/>
              <c:y val="0.3733884640018083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833712"/>
        <c:crosses val="max"/>
        <c:crossBetween val="midCat"/>
      </c:valAx>
      <c:valAx>
        <c:axId val="739833712"/>
        <c:scaling>
          <c:orientation val="minMax"/>
        </c:scaling>
        <c:delete val="1"/>
        <c:axPos val="b"/>
        <c:numFmt formatCode="General" sourceLinked="1"/>
        <c:majorTickMark val="out"/>
        <c:minorTickMark val="none"/>
        <c:tickLblPos val="nextTo"/>
        <c:crossAx val="7398333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Start and end day outbreak prediction around the peak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tx>
            <c:v>End day</c:v>
          </c:tx>
          <c:spPr>
            <a:ln w="28575" cap="rnd">
              <a:noFill/>
              <a:round/>
            </a:ln>
            <a:effectLst/>
          </c:spPr>
          <c:marker>
            <c:symbol val="circle"/>
            <c:size val="5"/>
            <c:spPr>
              <a:solidFill>
                <a:schemeClr val="accent2"/>
              </a:solidFill>
              <a:ln w="9525">
                <a:solidFill>
                  <a:schemeClr val="accent2"/>
                </a:solidFill>
              </a:ln>
              <a:effectLst/>
            </c:spPr>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China!$N$32:$N$45</c:f>
              <c:numCache>
                <c:formatCode>General</c:formatCode>
                <c:ptCount val="14"/>
                <c:pt idx="0">
                  <c:v>44</c:v>
                </c:pt>
                <c:pt idx="1">
                  <c:v>49</c:v>
                </c:pt>
                <c:pt idx="2">
                  <c:v>56</c:v>
                </c:pt>
                <c:pt idx="3">
                  <c:v>332</c:v>
                </c:pt>
                <c:pt idx="4">
                  <c:v>2387</c:v>
                </c:pt>
                <c:pt idx="5">
                  <c:v>100000</c:v>
                </c:pt>
                <c:pt idx="6">
                  <c:v>0</c:v>
                </c:pt>
                <c:pt idx="7">
                  <c:v>146</c:v>
                </c:pt>
                <c:pt idx="8">
                  <c:v>98</c:v>
                </c:pt>
                <c:pt idx="9">
                  <c:v>93</c:v>
                </c:pt>
                <c:pt idx="10">
                  <c:v>81</c:v>
                </c:pt>
                <c:pt idx="11">
                  <c:v>79</c:v>
                </c:pt>
                <c:pt idx="12">
                  <c:v>79</c:v>
                </c:pt>
                <c:pt idx="13">
                  <c:v>77</c:v>
                </c:pt>
              </c:numCache>
            </c:numRef>
          </c:yVal>
          <c:smooth val="0"/>
          <c:extLst>
            <c:ext xmlns:c16="http://schemas.microsoft.com/office/drawing/2014/chart" uri="{C3380CC4-5D6E-409C-BE32-E72D297353CC}">
              <c16:uniqueId val="{00000000-BC08-43DD-8930-B5EDB4F8C797}"/>
            </c:ext>
          </c:extLst>
        </c:ser>
        <c:ser>
          <c:idx val="3"/>
          <c:order val="3"/>
          <c:tx>
            <c:v>Start day</c:v>
          </c:tx>
          <c:spPr>
            <a:ln w="25400" cap="rnd">
              <a:noFill/>
              <a:round/>
            </a:ln>
            <a:effectLst/>
          </c:spPr>
          <c:marker>
            <c:symbol val="circle"/>
            <c:size val="5"/>
            <c:spPr>
              <a:solidFill>
                <a:schemeClr val="accent4"/>
              </a:solidFill>
              <a:ln w="9525">
                <a:solidFill>
                  <a:schemeClr val="accent4"/>
                </a:solidFill>
              </a:ln>
              <a:effectLst/>
            </c:spPr>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China!$M$32:$M$45</c:f>
              <c:numCache>
                <c:formatCode>General</c:formatCode>
                <c:ptCount val="14"/>
                <c:pt idx="0">
                  <c:v>19</c:v>
                </c:pt>
                <c:pt idx="1">
                  <c:v>17</c:v>
                </c:pt>
                <c:pt idx="2">
                  <c:v>18</c:v>
                </c:pt>
                <c:pt idx="3">
                  <c:v>20</c:v>
                </c:pt>
                <c:pt idx="4">
                  <c:v>20</c:v>
                </c:pt>
                <c:pt idx="5">
                  <c:v>20</c:v>
                </c:pt>
                <c:pt idx="6">
                  <c:v>19</c:v>
                </c:pt>
                <c:pt idx="7">
                  <c:v>14</c:v>
                </c:pt>
                <c:pt idx="8">
                  <c:v>15</c:v>
                </c:pt>
                <c:pt idx="9">
                  <c:v>16</c:v>
                </c:pt>
                <c:pt idx="10">
                  <c:v>17</c:v>
                </c:pt>
                <c:pt idx="11">
                  <c:v>17</c:v>
                </c:pt>
                <c:pt idx="12">
                  <c:v>17</c:v>
                </c:pt>
                <c:pt idx="13">
                  <c:v>17</c:v>
                </c:pt>
              </c:numCache>
            </c:numRef>
          </c:yVal>
          <c:smooth val="0"/>
          <c:extLst>
            <c:ext xmlns:c16="http://schemas.microsoft.com/office/drawing/2014/chart" uri="{C3380CC4-5D6E-409C-BE32-E72D297353CC}">
              <c16:uniqueId val="{00000003-BC08-43DD-8930-B5EDB4F8C797}"/>
            </c:ext>
          </c:extLst>
        </c:ser>
        <c:dLbls>
          <c:showLegendKey val="0"/>
          <c:showVal val="0"/>
          <c:showCatName val="0"/>
          <c:showSerName val="0"/>
          <c:showPercent val="0"/>
          <c:showBubbleSize val="0"/>
        </c:dLbls>
        <c:axId val="487120832"/>
        <c:axId val="487123456"/>
      </c:scatterChart>
      <c:scatterChart>
        <c:scatterStyle val="lineMarker"/>
        <c:varyColors val="0"/>
        <c:ser>
          <c:idx val="0"/>
          <c:order val="0"/>
          <c:tx>
            <c:v>New cases observed</c:v>
          </c:tx>
          <c:spPr>
            <a:ln w="28575" cap="rnd">
              <a:noFill/>
              <a:round/>
            </a:ln>
            <a:effectLst/>
          </c:spPr>
          <c:marker>
            <c:symbol val="circle"/>
            <c:size val="5"/>
            <c:spPr>
              <a:solidFill>
                <a:schemeClr val="accent1"/>
              </a:solidFill>
              <a:ln w="9525">
                <a:solidFill>
                  <a:schemeClr val="accent1"/>
                </a:solidFill>
              </a:ln>
              <a:effectLst/>
            </c:spPr>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China!$K$32:$K$45</c:f>
              <c:numCache>
                <c:formatCode>General</c:formatCode>
                <c:ptCount val="14"/>
                <c:pt idx="0">
                  <c:v>1737</c:v>
                </c:pt>
                <c:pt idx="1">
                  <c:v>1981</c:v>
                </c:pt>
                <c:pt idx="2">
                  <c:v>2099</c:v>
                </c:pt>
                <c:pt idx="3">
                  <c:v>2589</c:v>
                </c:pt>
                <c:pt idx="4">
                  <c:v>2825</c:v>
                </c:pt>
                <c:pt idx="5">
                  <c:v>3235</c:v>
                </c:pt>
                <c:pt idx="6">
                  <c:v>3884</c:v>
                </c:pt>
                <c:pt idx="7">
                  <c:v>3694</c:v>
                </c:pt>
                <c:pt idx="8">
                  <c:v>3143</c:v>
                </c:pt>
                <c:pt idx="9">
                  <c:v>3385</c:v>
                </c:pt>
                <c:pt idx="10">
                  <c:v>2652</c:v>
                </c:pt>
                <c:pt idx="11">
                  <c:v>2973</c:v>
                </c:pt>
                <c:pt idx="12">
                  <c:v>2467</c:v>
                </c:pt>
                <c:pt idx="13">
                  <c:v>2015</c:v>
                </c:pt>
              </c:numCache>
            </c:numRef>
          </c:yVal>
          <c:smooth val="0"/>
          <c:extLst>
            <c:ext xmlns:c16="http://schemas.microsoft.com/office/drawing/2014/chart" uri="{C3380CC4-5D6E-409C-BE32-E72D297353CC}">
              <c16:uniqueId val="{00000001-BC08-43DD-8930-B5EDB4F8C797}"/>
            </c:ext>
          </c:extLst>
        </c:ser>
        <c:dLbls>
          <c:showLegendKey val="0"/>
          <c:showVal val="0"/>
          <c:showCatName val="0"/>
          <c:showSerName val="0"/>
          <c:showPercent val="0"/>
          <c:showBubbleSize val="0"/>
        </c:dLbls>
        <c:axId val="739833712"/>
        <c:axId val="739833384"/>
      </c:scatterChart>
      <c:scatterChart>
        <c:scatterStyle val="smoothMarker"/>
        <c:varyColors val="0"/>
        <c:ser>
          <c:idx val="2"/>
          <c:order val="2"/>
          <c:tx>
            <c:v>Pred new cases per day preicted last day</c:v>
          </c:tx>
          <c:spPr>
            <a:ln w="19050" cap="rnd">
              <a:solidFill>
                <a:schemeClr val="accent3"/>
              </a:solidFill>
              <a:round/>
            </a:ln>
            <a:effectLst/>
          </c:spPr>
          <c:marker>
            <c:symbol val="none"/>
          </c:marker>
          <c:xVal>
            <c:numRef>
              <c:f>China!$B$32:$B$45</c:f>
              <c:numCache>
                <c:formatCode>General</c:formatCode>
                <c:ptCount val="14"/>
                <c:pt idx="0">
                  <c:v>29</c:v>
                </c:pt>
                <c:pt idx="1">
                  <c:v>30</c:v>
                </c:pt>
                <c:pt idx="2">
                  <c:v>31</c:v>
                </c:pt>
                <c:pt idx="3">
                  <c:v>32</c:v>
                </c:pt>
                <c:pt idx="4">
                  <c:v>33</c:v>
                </c:pt>
                <c:pt idx="5">
                  <c:v>34</c:v>
                </c:pt>
                <c:pt idx="6">
                  <c:v>35</c:v>
                </c:pt>
                <c:pt idx="7">
                  <c:v>36</c:v>
                </c:pt>
                <c:pt idx="8">
                  <c:v>37</c:v>
                </c:pt>
                <c:pt idx="9">
                  <c:v>38</c:v>
                </c:pt>
                <c:pt idx="10">
                  <c:v>39</c:v>
                </c:pt>
                <c:pt idx="11">
                  <c:v>40</c:v>
                </c:pt>
                <c:pt idx="12">
                  <c:v>41</c:v>
                </c:pt>
                <c:pt idx="13">
                  <c:v>42</c:v>
                </c:pt>
              </c:numCache>
            </c:numRef>
          </c:xVal>
          <c:yVal>
            <c:numRef>
              <c:f>China!$E$32:$E$45</c:f>
              <c:numCache>
                <c:formatCode>General</c:formatCode>
                <c:ptCount val="14"/>
                <c:pt idx="0">
                  <c:v>1822.3488812464932</c:v>
                </c:pt>
                <c:pt idx="1">
                  <c:v>2184.1754925550676</c:v>
                </c:pt>
                <c:pt idx="2">
                  <c:v>2523.6955753864486</c:v>
                </c:pt>
                <c:pt idx="3">
                  <c:v>2820.3728305304917</c:v>
                </c:pt>
                <c:pt idx="4">
                  <c:v>3057.4960313246215</c:v>
                </c:pt>
                <c:pt idx="5">
                  <c:v>3223.6568434671708</c:v>
                </c:pt>
                <c:pt idx="6">
                  <c:v>3313.3751531370026</c:v>
                </c:pt>
                <c:pt idx="7">
                  <c:v>3326.9276620519931</c:v>
                </c:pt>
                <c:pt idx="8">
                  <c:v>3269.5538280738674</c:v>
                </c:pt>
                <c:pt idx="9">
                  <c:v>3150.2699099549764</c:v>
                </c:pt>
                <c:pt idx="10">
                  <c:v>2980.5237989893103</c:v>
                </c:pt>
                <c:pt idx="11">
                  <c:v>2772.8866836669149</c:v>
                </c:pt>
                <c:pt idx="12">
                  <c:v>2539.9209332495288</c:v>
                </c:pt>
                <c:pt idx="13">
                  <c:v>2293.3029468514164</c:v>
                </c:pt>
              </c:numCache>
            </c:numRef>
          </c:yVal>
          <c:smooth val="1"/>
          <c:extLst>
            <c:ext xmlns:c16="http://schemas.microsoft.com/office/drawing/2014/chart" uri="{C3380CC4-5D6E-409C-BE32-E72D297353CC}">
              <c16:uniqueId val="{00000002-BC08-43DD-8930-B5EDB4F8C797}"/>
            </c:ext>
          </c:extLst>
        </c:ser>
        <c:dLbls>
          <c:showLegendKey val="0"/>
          <c:showVal val="0"/>
          <c:showCatName val="0"/>
          <c:showSerName val="0"/>
          <c:showPercent val="0"/>
          <c:showBubbleSize val="0"/>
        </c:dLbls>
        <c:axId val="739833712"/>
        <c:axId val="739833384"/>
      </c:scatterChart>
      <c:valAx>
        <c:axId val="487120832"/>
        <c:scaling>
          <c:orientation val="minMax"/>
          <c:min val="25"/>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3456"/>
        <c:crosses val="autoZero"/>
        <c:crossBetween val="midCat"/>
      </c:valAx>
      <c:valAx>
        <c:axId val="487123456"/>
        <c:scaling>
          <c:logBase val="2"/>
          <c:orientation val="minMax"/>
          <c:max val="4000"/>
          <c:min val="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50"/>
                  <a:t>Ped length of outbreak (days)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7120832"/>
        <c:crosses val="autoZero"/>
        <c:crossBetween val="midCat"/>
      </c:valAx>
      <c:valAx>
        <c:axId val="739833384"/>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baseline="0">
                    <a:effectLst/>
                  </a:rPr>
                  <a:t>Observed new cases</a:t>
                </a:r>
                <a:endParaRPr lang="en-US" sz="1000">
                  <a:effectLst/>
                </a:endParaRP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9833712"/>
        <c:crosses val="max"/>
        <c:crossBetween val="midCat"/>
      </c:valAx>
      <c:valAx>
        <c:axId val="739833712"/>
        <c:scaling>
          <c:orientation val="minMax"/>
        </c:scaling>
        <c:delete val="1"/>
        <c:axPos val="b"/>
        <c:numFmt formatCode="General" sourceLinked="1"/>
        <c:majorTickMark val="out"/>
        <c:minorTickMark val="none"/>
        <c:tickLblPos val="nextTo"/>
        <c:crossAx val="739833384"/>
        <c:crosses val="autoZero"/>
        <c:crossBetween val="midCat"/>
      </c:valAx>
      <c:spPr>
        <a:noFill/>
        <a:ln>
          <a:noFill/>
        </a:ln>
        <a:effectLst/>
      </c:spPr>
    </c:plotArea>
    <c:legend>
      <c:legendPos val="b"/>
      <c:layout>
        <c:manualLayout>
          <c:xMode val="edge"/>
          <c:yMode val="edge"/>
          <c:x val="7.9732174750345566E-2"/>
          <c:y val="0.77621469565108203"/>
          <c:w val="0.60607013620338879"/>
          <c:h val="0.20488038637175127"/>
        </c:manualLayout>
      </c:layout>
      <c:overlay val="0"/>
      <c:spPr>
        <a:noFill/>
        <a:ln>
          <a:noFill/>
        </a:ln>
        <a:effectLst/>
      </c:spPr>
      <c:txPr>
        <a:bodyPr rot="0" spcFirstLastPara="1" vertOverflow="ellipsis" vert="horz" wrap="square" anchor="ctr" anchorCtr="1"/>
        <a:lstStyle/>
        <a:p>
          <a:pPr>
            <a:defRPr sz="6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smoothMarker"/>
        <c:varyColors val="0"/>
        <c:ser>
          <c:idx val="0"/>
          <c:order val="0"/>
          <c:tx>
            <c:v>Number of cases per day</c:v>
          </c:tx>
          <c:spPr>
            <a:ln w="19050" cap="rnd">
              <a:solidFill>
                <a:schemeClr val="accent1"/>
              </a:solidFill>
              <a:round/>
            </a:ln>
            <a:effectLst/>
          </c:spPr>
          <c:marker>
            <c:symbol val="none"/>
          </c:marker>
          <c:xVal>
            <c:numRef>
              <c:f>China!$B$19:$B$158</c:f>
              <c:numCache>
                <c:formatCode>General</c:formatCode>
                <c:ptCount val="140"/>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pt idx="53">
                  <c:v>69</c:v>
                </c:pt>
                <c:pt idx="54">
                  <c:v>70</c:v>
                </c:pt>
                <c:pt idx="55">
                  <c:v>71</c:v>
                </c:pt>
                <c:pt idx="56">
                  <c:v>72</c:v>
                </c:pt>
                <c:pt idx="57">
                  <c:v>73</c:v>
                </c:pt>
                <c:pt idx="58">
                  <c:v>74</c:v>
                </c:pt>
                <c:pt idx="59">
                  <c:v>75</c:v>
                </c:pt>
                <c:pt idx="60">
                  <c:v>76</c:v>
                </c:pt>
                <c:pt idx="61">
                  <c:v>77</c:v>
                </c:pt>
                <c:pt idx="62">
                  <c:v>78</c:v>
                </c:pt>
                <c:pt idx="63">
                  <c:v>79</c:v>
                </c:pt>
                <c:pt idx="64">
                  <c:v>80</c:v>
                </c:pt>
                <c:pt idx="65">
                  <c:v>81</c:v>
                </c:pt>
                <c:pt idx="66">
                  <c:v>82</c:v>
                </c:pt>
                <c:pt idx="67">
                  <c:v>83</c:v>
                </c:pt>
                <c:pt idx="68">
                  <c:v>84</c:v>
                </c:pt>
                <c:pt idx="69">
                  <c:v>85</c:v>
                </c:pt>
                <c:pt idx="70">
                  <c:v>86</c:v>
                </c:pt>
                <c:pt idx="71">
                  <c:v>87</c:v>
                </c:pt>
                <c:pt idx="72">
                  <c:v>88</c:v>
                </c:pt>
                <c:pt idx="73">
                  <c:v>89</c:v>
                </c:pt>
                <c:pt idx="74">
                  <c:v>90</c:v>
                </c:pt>
                <c:pt idx="75">
                  <c:v>91</c:v>
                </c:pt>
                <c:pt idx="76">
                  <c:v>92</c:v>
                </c:pt>
                <c:pt idx="77">
                  <c:v>93</c:v>
                </c:pt>
                <c:pt idx="78">
                  <c:v>94</c:v>
                </c:pt>
                <c:pt idx="79">
                  <c:v>95</c:v>
                </c:pt>
                <c:pt idx="80">
                  <c:v>96</c:v>
                </c:pt>
                <c:pt idx="81">
                  <c:v>97</c:v>
                </c:pt>
                <c:pt idx="82">
                  <c:v>98</c:v>
                </c:pt>
                <c:pt idx="83">
                  <c:v>99</c:v>
                </c:pt>
                <c:pt idx="84">
                  <c:v>100</c:v>
                </c:pt>
                <c:pt idx="85">
                  <c:v>101</c:v>
                </c:pt>
                <c:pt idx="86">
                  <c:v>102</c:v>
                </c:pt>
                <c:pt idx="87">
                  <c:v>103</c:v>
                </c:pt>
                <c:pt idx="88">
                  <c:v>104</c:v>
                </c:pt>
                <c:pt idx="89">
                  <c:v>105</c:v>
                </c:pt>
                <c:pt idx="90">
                  <c:v>106</c:v>
                </c:pt>
                <c:pt idx="91">
                  <c:v>107</c:v>
                </c:pt>
                <c:pt idx="92">
                  <c:v>108</c:v>
                </c:pt>
                <c:pt idx="93">
                  <c:v>109</c:v>
                </c:pt>
                <c:pt idx="94">
                  <c:v>110</c:v>
                </c:pt>
                <c:pt idx="95">
                  <c:v>111</c:v>
                </c:pt>
                <c:pt idx="96">
                  <c:v>112</c:v>
                </c:pt>
                <c:pt idx="97">
                  <c:v>113</c:v>
                </c:pt>
                <c:pt idx="98">
                  <c:v>114</c:v>
                </c:pt>
                <c:pt idx="99">
                  <c:v>115</c:v>
                </c:pt>
                <c:pt idx="100">
                  <c:v>116</c:v>
                </c:pt>
                <c:pt idx="101">
                  <c:v>117</c:v>
                </c:pt>
                <c:pt idx="102">
                  <c:v>118</c:v>
                </c:pt>
                <c:pt idx="103">
                  <c:v>119</c:v>
                </c:pt>
                <c:pt idx="104">
                  <c:v>120</c:v>
                </c:pt>
                <c:pt idx="105">
                  <c:v>121</c:v>
                </c:pt>
                <c:pt idx="106">
                  <c:v>122</c:v>
                </c:pt>
                <c:pt idx="107">
                  <c:v>123</c:v>
                </c:pt>
                <c:pt idx="108">
                  <c:v>124</c:v>
                </c:pt>
                <c:pt idx="109">
                  <c:v>125</c:v>
                </c:pt>
                <c:pt idx="110">
                  <c:v>126</c:v>
                </c:pt>
                <c:pt idx="111">
                  <c:v>127</c:v>
                </c:pt>
                <c:pt idx="112">
                  <c:v>128</c:v>
                </c:pt>
                <c:pt idx="113">
                  <c:v>129</c:v>
                </c:pt>
                <c:pt idx="114">
                  <c:v>130</c:v>
                </c:pt>
                <c:pt idx="115">
                  <c:v>131</c:v>
                </c:pt>
                <c:pt idx="116">
                  <c:v>132</c:v>
                </c:pt>
                <c:pt idx="117">
                  <c:v>133</c:v>
                </c:pt>
                <c:pt idx="118">
                  <c:v>134</c:v>
                </c:pt>
                <c:pt idx="119">
                  <c:v>135</c:v>
                </c:pt>
                <c:pt idx="120">
                  <c:v>136</c:v>
                </c:pt>
                <c:pt idx="121">
                  <c:v>137</c:v>
                </c:pt>
                <c:pt idx="122">
                  <c:v>138</c:v>
                </c:pt>
                <c:pt idx="123">
                  <c:v>139</c:v>
                </c:pt>
                <c:pt idx="124">
                  <c:v>140</c:v>
                </c:pt>
                <c:pt idx="125">
                  <c:v>141</c:v>
                </c:pt>
                <c:pt idx="126">
                  <c:v>142</c:v>
                </c:pt>
                <c:pt idx="127">
                  <c:v>143</c:v>
                </c:pt>
                <c:pt idx="128">
                  <c:v>144</c:v>
                </c:pt>
                <c:pt idx="129">
                  <c:v>145</c:v>
                </c:pt>
                <c:pt idx="130">
                  <c:v>146</c:v>
                </c:pt>
                <c:pt idx="131">
                  <c:v>147</c:v>
                </c:pt>
                <c:pt idx="132">
                  <c:v>148</c:v>
                </c:pt>
                <c:pt idx="133">
                  <c:v>149</c:v>
                </c:pt>
                <c:pt idx="134">
                  <c:v>150</c:v>
                </c:pt>
                <c:pt idx="135">
                  <c:v>151</c:v>
                </c:pt>
                <c:pt idx="136">
                  <c:v>152</c:v>
                </c:pt>
                <c:pt idx="137">
                  <c:v>153</c:v>
                </c:pt>
                <c:pt idx="138">
                  <c:v>154</c:v>
                </c:pt>
                <c:pt idx="139">
                  <c:v>155</c:v>
                </c:pt>
              </c:numCache>
            </c:numRef>
          </c:xVal>
          <c:yVal>
            <c:numRef>
              <c:f>China!$E$19:$E$158</c:f>
              <c:numCache>
                <c:formatCode>General</c:formatCode>
                <c:ptCount val="140"/>
                <c:pt idx="0">
                  <c:v>0.40041158266712473</c:v>
                </c:pt>
                <c:pt idx="1">
                  <c:v>1.4884919655533391</c:v>
                </c:pt>
                <c:pt idx="2">
                  <c:v>4.6703896986356934</c:v>
                </c:pt>
                <c:pt idx="3">
                  <c:v>12.660551364650905</c:v>
                </c:pt>
                <c:pt idx="4">
                  <c:v>30.227043848485842</c:v>
                </c:pt>
                <c:pt idx="5">
                  <c:v>64.585532966147298</c:v>
                </c:pt>
                <c:pt idx="6">
                  <c:v>125.17301265613031</c:v>
                </c:pt>
                <c:pt idx="7">
                  <c:v>222.56896296539659</c:v>
                </c:pt>
                <c:pt idx="8">
                  <c:v>366.6149544057028</c:v>
                </c:pt>
                <c:pt idx="9">
                  <c:v>564.10801257248841</c:v>
                </c:pt>
                <c:pt idx="10">
                  <c:v>816.6589895275747</c:v>
                </c:pt>
                <c:pt idx="11">
                  <c:v>1119.3167140842913</c:v>
                </c:pt>
                <c:pt idx="12">
                  <c:v>1460.3610893927334</c:v>
                </c:pt>
                <c:pt idx="13">
                  <c:v>1822.3488812464932</c:v>
                </c:pt>
                <c:pt idx="14">
                  <c:v>2184.1754925550676</c:v>
                </c:pt>
                <c:pt idx="15">
                  <c:v>2523.6955753864486</c:v>
                </c:pt>
                <c:pt idx="16">
                  <c:v>2820.3728305304917</c:v>
                </c:pt>
                <c:pt idx="17">
                  <c:v>3057.4960313246215</c:v>
                </c:pt>
                <c:pt idx="18">
                  <c:v>3223.6568434671708</c:v>
                </c:pt>
                <c:pt idx="19">
                  <c:v>3313.3751531370026</c:v>
                </c:pt>
                <c:pt idx="20">
                  <c:v>3326.9276620519931</c:v>
                </c:pt>
                <c:pt idx="21">
                  <c:v>3269.5538280738674</c:v>
                </c:pt>
                <c:pt idx="22">
                  <c:v>3150.2699099549764</c:v>
                </c:pt>
                <c:pt idx="23">
                  <c:v>2980.5237989893103</c:v>
                </c:pt>
                <c:pt idx="24">
                  <c:v>2772.8866836669149</c:v>
                </c:pt>
                <c:pt idx="25">
                  <c:v>2539.9209332495288</c:v>
                </c:pt>
                <c:pt idx="26">
                  <c:v>2293.3029468514164</c:v>
                </c:pt>
                <c:pt idx="27">
                  <c:v>2043.2262755437603</c:v>
                </c:pt>
                <c:pt idx="28">
                  <c:v>1798.070031357433</c:v>
                </c:pt>
                <c:pt idx="29">
                  <c:v>1564.2920326856342</c:v>
                </c:pt>
                <c:pt idx="30">
                  <c:v>1346.4939168295932</c:v>
                </c:pt>
                <c:pt idx="31">
                  <c:v>1147.6036219066896</c:v>
                </c:pt>
                <c:pt idx="32">
                  <c:v>969.12578712885977</c:v>
                </c:pt>
                <c:pt idx="33">
                  <c:v>811.41960120529632</c:v>
                </c:pt>
                <c:pt idx="34">
                  <c:v>673.97395587192432</c:v>
                </c:pt>
                <c:pt idx="35">
                  <c:v>555.65971405457867</c:v>
                </c:pt>
                <c:pt idx="36">
                  <c:v>454.94746690014659</c:v>
                </c:pt>
                <c:pt idx="37">
                  <c:v>370.08588251293111</c:v>
                </c:pt>
                <c:pt idx="38">
                  <c:v>299.24059034961704</c:v>
                </c:pt>
                <c:pt idx="39">
                  <c:v>240.5966900687884</c:v>
                </c:pt>
                <c:pt idx="40">
                  <c:v>192.42973290474163</c:v>
                </c:pt>
                <c:pt idx="41">
                  <c:v>153.15074041346011</c:v>
                </c:pt>
                <c:pt idx="42">
                  <c:v>121.33082079351564</c:v>
                </c:pt>
                <c:pt idx="43">
                  <c:v>95.710487582777162</c:v>
                </c:pt>
                <c:pt idx="44">
                  <c:v>75.198089621086609</c:v>
                </c:pt>
                <c:pt idx="45">
                  <c:v>58.860976173410798</c:v>
                </c:pt>
                <c:pt idx="46">
                  <c:v>45.912247499771581</c:v>
                </c:pt>
                <c:pt idx="47">
                  <c:v>35.69523884748606</c:v>
                </c:pt>
                <c:pt idx="48">
                  <c:v>27.667284695367258</c:v>
                </c:pt>
                <c:pt idx="49">
                  <c:v>21.383819257564276</c:v>
                </c:pt>
                <c:pt idx="50">
                  <c:v>16.483484786588509</c:v>
                </c:pt>
                <c:pt idx="51">
                  <c:v>12.674629733313061</c:v>
                </c:pt>
                <c:pt idx="52">
                  <c:v>9.7233696183902332</c:v>
                </c:pt>
                <c:pt idx="53">
                  <c:v>7.4432391702525864</c:v>
                </c:pt>
                <c:pt idx="54">
                  <c:v>5.6863704604117125</c:v>
                </c:pt>
                <c:pt idx="55">
                  <c:v>4.3360757779514039</c:v>
                </c:pt>
                <c:pt idx="56">
                  <c:v>3.300685308471047</c:v>
                </c:pt>
                <c:pt idx="57">
                  <c:v>2.5084799097861765</c:v>
                </c:pt>
                <c:pt idx="58">
                  <c:v>1.9035619278727798</c:v>
                </c:pt>
                <c:pt idx="59">
                  <c:v>1.4425172470608163</c:v>
                </c:pt>
                <c:pt idx="60">
                  <c:v>1.0917361493583193</c:v>
                </c:pt>
                <c:pt idx="61">
                  <c:v>0.82527666952846535</c:v>
                </c:pt>
                <c:pt idx="62">
                  <c:v>0.62317039139084818</c:v>
                </c:pt>
                <c:pt idx="63">
                  <c:v>0.47008605557800692</c:v>
                </c:pt>
                <c:pt idx="64">
                  <c:v>0.35428038919229032</c:v>
                </c:pt>
                <c:pt idx="65">
                  <c:v>0.26677797001672399</c:v>
                </c:pt>
                <c:pt idx="66">
                  <c:v>0.2007326447515129</c:v>
                </c:pt>
                <c:pt idx="67">
                  <c:v>0.15093209697846613</c:v>
                </c:pt>
                <c:pt idx="68">
                  <c:v>0.11341474072945809</c:v>
                </c:pt>
                <c:pt idx="69">
                  <c:v>8.5174367916537166E-2</c:v>
                </c:pt>
                <c:pt idx="70">
                  <c:v>6.3933080761288438E-2</c:v>
                </c:pt>
                <c:pt idx="71">
                  <c:v>4.7967167264512743E-2</c:v>
                </c:pt>
                <c:pt idx="72">
                  <c:v>3.5973888929904448E-2</c:v>
                </c:pt>
                <c:pt idx="73">
                  <c:v>2.6969788135825248E-2</c:v>
                </c:pt>
                <c:pt idx="74">
                  <c:v>2.0213211549578738E-2</c:v>
                </c:pt>
                <c:pt idx="75">
                  <c:v>1.514539101552531E-2</c:v>
                </c:pt>
                <c:pt idx="76">
                  <c:v>1.1345712383997848E-2</c:v>
                </c:pt>
                <c:pt idx="77">
                  <c:v>8.4978083378620395E-3</c:v>
                </c:pt>
                <c:pt idx="78">
                  <c:v>6.3638925963121519E-3</c:v>
                </c:pt>
                <c:pt idx="79">
                  <c:v>4.765357739075912E-3</c:v>
                </c:pt>
                <c:pt idx="80">
                  <c:v>3.5681256037615465E-3</c:v>
                </c:pt>
                <c:pt idx="81">
                  <c:v>2.6715982359940748E-3</c:v>
                </c:pt>
                <c:pt idx="82">
                  <c:v>2.0003328034690934E-3</c:v>
                </c:pt>
                <c:pt idx="83">
                  <c:v>1.4977746556226461E-3</c:v>
                </c:pt>
                <c:pt idx="84">
                  <c:v>1.1215436305073369E-3</c:v>
                </c:pt>
                <c:pt idx="85">
                  <c:v>8.3989131249132237E-4</c:v>
                </c:pt>
                <c:pt idx="86">
                  <c:v>6.2904017338661668E-4</c:v>
                </c:pt>
                <c:pt idx="87">
                  <c:v>4.7118629814423034E-4</c:v>
                </c:pt>
                <c:pt idx="88">
                  <c:v>3.5300102898736901E-4</c:v>
                </c:pt>
                <c:pt idx="89">
                  <c:v>2.6450744816011664E-4</c:v>
                </c:pt>
                <c:pt idx="90">
                  <c:v>1.9823829158277466E-4</c:v>
                </c:pt>
                <c:pt idx="91">
                  <c:v>1.486050368727661E-4</c:v>
                </c:pt>
                <c:pt idx="92">
                  <c:v>1.1142536394933155E-4</c:v>
                </c:pt>
                <c:pt idx="93">
                  <c:v>8.3569332932838741E-5</c:v>
                </c:pt>
                <c:pt idx="94">
                  <c:v>6.269451643947897E-5</c:v>
                </c:pt>
                <c:pt idx="95">
                  <c:v>4.7047760843285129E-5</c:v>
                </c:pt>
                <c:pt idx="96">
                  <c:v>3.5316838570343392E-5</c:v>
                </c:pt>
                <c:pt idx="97">
                  <c:v>2.6519448266878672E-5</c:v>
                </c:pt>
                <c:pt idx="98">
                  <c:v>1.9920166933373329E-5</c:v>
                </c:pt>
                <c:pt idx="99">
                  <c:v>1.4968318121636824E-5</c:v>
                </c:pt>
                <c:pt idx="100">
                  <c:v>1.1251489097501531E-5</c:v>
                </c:pt>
                <c:pt idx="101">
                  <c:v>8.4607550008841505E-6</c:v>
                </c:pt>
                <c:pt idx="102">
                  <c:v>6.3646603977319343E-6</c:v>
                </c:pt>
                <c:pt idx="103">
                  <c:v>4.7897515331379839E-6</c:v>
                </c:pt>
                <c:pt idx="104">
                  <c:v>3.6060086075051398E-6</c:v>
                </c:pt>
                <c:pt idx="105">
                  <c:v>2.715943429649961E-6</c:v>
                </c:pt>
                <c:pt idx="106">
                  <c:v>2.0464390324912221E-6</c:v>
                </c:pt>
                <c:pt idx="107">
                  <c:v>1.5426406317774343E-6</c:v>
                </c:pt>
                <c:pt idx="108">
                  <c:v>1.1633814133557777E-6</c:v>
                </c:pt>
                <c:pt idx="109">
                  <c:v>8.777568352352778E-7</c:v>
                </c:pt>
                <c:pt idx="110">
                  <c:v>6.6255849377328169E-7</c:v>
                </c:pt>
                <c:pt idx="111">
                  <c:v>5.0035140936592642E-7</c:v>
                </c:pt>
                <c:pt idx="112">
                  <c:v>3.780330305333265E-7</c:v>
                </c:pt>
                <c:pt idx="113">
                  <c:v>2.8575296917065416E-7</c:v>
                </c:pt>
                <c:pt idx="114">
                  <c:v>2.1610292840019421E-7</c:v>
                </c:pt>
                <c:pt idx="115">
                  <c:v>1.6350905820237805E-7</c:v>
                </c:pt>
                <c:pt idx="116">
                  <c:v>1.2377600936614316E-7</c:v>
                </c:pt>
                <c:pt idx="117">
                  <c:v>9.3744700983817062E-8</c:v>
                </c:pt>
                <c:pt idx="118">
                  <c:v>7.1035352948788306E-8</c:v>
                </c:pt>
                <c:pt idx="119">
                  <c:v>5.3854471714796018E-8</c:v>
                </c:pt>
                <c:pt idx="120">
                  <c:v>4.0849819744637017E-8</c:v>
                </c:pt>
                <c:pt idx="121">
                  <c:v>3.1001398771930687E-8</c:v>
                </c:pt>
                <c:pt idx="122">
                  <c:v>2.3539472291669696E-8</c:v>
                </c:pt>
                <c:pt idx="123">
                  <c:v>1.7882896377958914E-8</c:v>
                </c:pt>
                <c:pt idx="124">
                  <c:v>1.3592709054078818E-8</c:v>
                </c:pt>
                <c:pt idx="125">
                  <c:v>1.0337188417478658E-8</c:v>
                </c:pt>
                <c:pt idx="126">
                  <c:v>7.8655343364026318E-9</c:v>
                </c:pt>
                <c:pt idx="127">
                  <c:v>5.9880369392388515E-9</c:v>
                </c:pt>
                <c:pt idx="128">
                  <c:v>4.5611265509027139E-9</c:v>
                </c:pt>
                <c:pt idx="129">
                  <c:v>3.4760985368583243E-9</c:v>
                </c:pt>
                <c:pt idx="130">
                  <c:v>2.6506058977030656E-9</c:v>
                </c:pt>
                <c:pt idx="131">
                  <c:v>2.0222372828019297E-9</c:v>
                </c:pt>
                <c:pt idx="132">
                  <c:v>1.5436669897606343E-9</c:v>
                </c:pt>
                <c:pt idx="133">
                  <c:v>1.178990447868167E-9</c:v>
                </c:pt>
                <c:pt idx="134">
                  <c:v>9.0095411271658529E-10</c:v>
                </c:pt>
                <c:pt idx="135">
                  <c:v>6.8886047274533631E-10</c:v>
                </c:pt>
                <c:pt idx="136">
                  <c:v>5.2698287216983313E-10</c:v>
                </c:pt>
                <c:pt idx="137">
                  <c:v>4.033655048555096E-10</c:v>
                </c:pt>
                <c:pt idx="138">
                  <c:v>3.089145450048021E-10</c:v>
                </c:pt>
                <c:pt idx="139">
                  <c:v>2.3670944200352092E-10</c:v>
                </c:pt>
              </c:numCache>
            </c:numRef>
          </c:yVal>
          <c:smooth val="1"/>
          <c:extLst>
            <c:ext xmlns:c16="http://schemas.microsoft.com/office/drawing/2014/chart" uri="{C3380CC4-5D6E-409C-BE32-E72D297353CC}">
              <c16:uniqueId val="{00000001-EBF5-4335-AFDD-9260447AA91F}"/>
            </c:ext>
          </c:extLst>
        </c:ser>
        <c:dLbls>
          <c:showLegendKey val="0"/>
          <c:showVal val="0"/>
          <c:showCatName val="0"/>
          <c:showSerName val="0"/>
          <c:showPercent val="0"/>
          <c:showBubbleSize val="0"/>
        </c:dLbls>
        <c:axId val="309510984"/>
        <c:axId val="309508360"/>
      </c:scatterChart>
      <c:scatterChart>
        <c:scatterStyle val="lineMarker"/>
        <c:varyColors val="0"/>
        <c:ser>
          <c:idx val="1"/>
          <c:order val="1"/>
          <c:tx>
            <c:v>Acceleration in number of cases per day</c:v>
          </c:tx>
          <c:spPr>
            <a:ln w="12700" cap="rnd">
              <a:solidFill>
                <a:schemeClr val="accent2"/>
              </a:solidFill>
              <a:round/>
            </a:ln>
            <a:effectLst/>
          </c:spPr>
          <c:marker>
            <c:symbol val="circle"/>
            <c:size val="5"/>
            <c:spPr>
              <a:noFill/>
              <a:ln w="9525">
                <a:noFill/>
              </a:ln>
              <a:effectLst/>
            </c:spPr>
          </c:marker>
          <c:xVal>
            <c:numRef>
              <c:f>China!$B$19:$B$86</c:f>
              <c:numCache>
                <c:formatCode>General</c:formatCode>
                <c:ptCount val="68"/>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pt idx="53">
                  <c:v>69</c:v>
                </c:pt>
                <c:pt idx="54">
                  <c:v>70</c:v>
                </c:pt>
                <c:pt idx="55">
                  <c:v>71</c:v>
                </c:pt>
                <c:pt idx="56">
                  <c:v>72</c:v>
                </c:pt>
                <c:pt idx="57">
                  <c:v>73</c:v>
                </c:pt>
                <c:pt idx="58">
                  <c:v>74</c:v>
                </c:pt>
                <c:pt idx="59">
                  <c:v>75</c:v>
                </c:pt>
                <c:pt idx="60">
                  <c:v>76</c:v>
                </c:pt>
                <c:pt idx="61">
                  <c:v>77</c:v>
                </c:pt>
                <c:pt idx="62">
                  <c:v>78</c:v>
                </c:pt>
                <c:pt idx="63">
                  <c:v>79</c:v>
                </c:pt>
                <c:pt idx="64">
                  <c:v>80</c:v>
                </c:pt>
                <c:pt idx="65">
                  <c:v>81</c:v>
                </c:pt>
                <c:pt idx="66">
                  <c:v>82</c:v>
                </c:pt>
                <c:pt idx="67">
                  <c:v>83</c:v>
                </c:pt>
              </c:numCache>
            </c:numRef>
          </c:xVal>
          <c:yVal>
            <c:numRef>
              <c:f>China!$F$19:$F$86</c:f>
              <c:numCache>
                <c:formatCode>General</c:formatCode>
                <c:ptCount val="68"/>
                <c:pt idx="0">
                  <c:v>0.31205844860889831</c:v>
                </c:pt>
                <c:pt idx="1">
                  <c:v>1.0880803828862144</c:v>
                </c:pt>
                <c:pt idx="2">
                  <c:v>3.1818977330823541</c:v>
                </c:pt>
                <c:pt idx="3">
                  <c:v>7.9901616660152115</c:v>
                </c:pt>
                <c:pt idx="4">
                  <c:v>17.566492483834935</c:v>
                </c:pt>
                <c:pt idx="5">
                  <c:v>34.358489117661456</c:v>
                </c:pt>
                <c:pt idx="6">
                  <c:v>60.587479689983013</c:v>
                </c:pt>
                <c:pt idx="7">
                  <c:v>97.395950309266283</c:v>
                </c:pt>
                <c:pt idx="8">
                  <c:v>144.04599144030621</c:v>
                </c:pt>
                <c:pt idx="9">
                  <c:v>197.4930581667856</c:v>
                </c:pt>
                <c:pt idx="10">
                  <c:v>252.5509769550863</c:v>
                </c:pt>
                <c:pt idx="11">
                  <c:v>302.65772455671663</c:v>
                </c:pt>
                <c:pt idx="12">
                  <c:v>341.04437530844211</c:v>
                </c:pt>
                <c:pt idx="13">
                  <c:v>361.98779185375975</c:v>
                </c:pt>
                <c:pt idx="14">
                  <c:v>361.82661130857446</c:v>
                </c:pt>
                <c:pt idx="15">
                  <c:v>339.52008283138093</c:v>
                </c:pt>
                <c:pt idx="16">
                  <c:v>296.6772551440431</c:v>
                </c:pt>
                <c:pt idx="17">
                  <c:v>237.12320079412984</c:v>
                </c:pt>
                <c:pt idx="18">
                  <c:v>166.16081214254928</c:v>
                </c:pt>
                <c:pt idx="19">
                  <c:v>89.718309669831797</c:v>
                </c:pt>
                <c:pt idx="20">
                  <c:v>13.55250891499054</c:v>
                </c:pt>
                <c:pt idx="21">
                  <c:v>-57.373833978125731</c:v>
                </c:pt>
                <c:pt idx="22">
                  <c:v>-119.28391811889105</c:v>
                </c:pt>
                <c:pt idx="23">
                  <c:v>-169.74611096566605</c:v>
                </c:pt>
                <c:pt idx="24">
                  <c:v>-207.6371153223954</c:v>
                </c:pt>
                <c:pt idx="25">
                  <c:v>-232.96575041738606</c:v>
                </c:pt>
                <c:pt idx="26">
                  <c:v>-246.61798639811241</c:v>
                </c:pt>
                <c:pt idx="27">
                  <c:v>-250.07667130765617</c:v>
                </c:pt>
                <c:pt idx="28">
                  <c:v>-245.15624418632729</c:v>
                </c:pt>
                <c:pt idx="29">
                  <c:v>-233.77799867179874</c:v>
                </c:pt>
                <c:pt idx="30">
                  <c:v>-217.79811585604102</c:v>
                </c:pt>
                <c:pt idx="31">
                  <c:v>-198.89029492290365</c:v>
                </c:pt>
                <c:pt idx="32">
                  <c:v>-178.4778347778298</c:v>
                </c:pt>
                <c:pt idx="33">
                  <c:v>-157.70618592356345</c:v>
                </c:pt>
                <c:pt idx="34">
                  <c:v>-137.445645333372</c:v>
                </c:pt>
                <c:pt idx="35">
                  <c:v>-118.31424181734565</c:v>
                </c:pt>
                <c:pt idx="36">
                  <c:v>-100.71224715443208</c:v>
                </c:pt>
                <c:pt idx="37">
                  <c:v>-84.861584387215487</c:v>
                </c:pt>
                <c:pt idx="38">
                  <c:v>-70.84529216331407</c:v>
                </c:pt>
                <c:pt idx="39">
                  <c:v>-58.643900280828632</c:v>
                </c:pt>
                <c:pt idx="40">
                  <c:v>-48.166957164046778</c:v>
                </c:pt>
                <c:pt idx="41">
                  <c:v>-39.278992491281514</c:v>
                </c:pt>
                <c:pt idx="42">
                  <c:v>-31.819919619944471</c:v>
                </c:pt>
                <c:pt idx="43">
                  <c:v>-25.62033321073848</c:v>
                </c:pt>
                <c:pt idx="44">
                  <c:v>-20.512397961690553</c:v>
                </c:pt>
                <c:pt idx="45">
                  <c:v>-16.337113447675812</c:v>
                </c:pt>
                <c:pt idx="46">
                  <c:v>-12.948728673639216</c:v>
                </c:pt>
                <c:pt idx="47">
                  <c:v>-10.217008652285521</c:v>
                </c:pt>
                <c:pt idx="48">
                  <c:v>-8.0279541521188023</c:v>
                </c:pt>
                <c:pt idx="49">
                  <c:v>-6.2834654378029811</c:v>
                </c:pt>
                <c:pt idx="50">
                  <c:v>-4.9003344709757677</c:v>
                </c:pt>
                <c:pt idx="51">
                  <c:v>-3.8088550532754475</c:v>
                </c:pt>
                <c:pt idx="52">
                  <c:v>-2.9512601149228281</c:v>
                </c:pt>
                <c:pt idx="53">
                  <c:v>-2.2801304481376468</c:v>
                </c:pt>
                <c:pt idx="54">
                  <c:v>-1.756868709840874</c:v>
                </c:pt>
                <c:pt idx="55">
                  <c:v>-1.3502946824603086</c:v>
                </c:pt>
                <c:pt idx="56">
                  <c:v>-1.0353904694803568</c:v>
                </c:pt>
                <c:pt idx="57">
                  <c:v>-0.7922053986848705</c:v>
                </c:pt>
                <c:pt idx="58">
                  <c:v>-0.60491798191339674</c:v>
                </c:pt>
                <c:pt idx="59">
                  <c:v>-0.46104468081196348</c:v>
                </c:pt>
                <c:pt idx="60">
                  <c:v>-0.35078109770249699</c:v>
                </c:pt>
                <c:pt idx="61">
                  <c:v>-0.26645947982985396</c:v>
                </c:pt>
                <c:pt idx="62">
                  <c:v>-0.20210627813761717</c:v>
                </c:pt>
                <c:pt idx="63">
                  <c:v>-0.15308433581284125</c:v>
                </c:pt>
                <c:pt idx="64">
                  <c:v>-0.1158056663857166</c:v>
                </c:pt>
                <c:pt idx="65">
                  <c:v>-8.7502419175566337E-2</c:v>
                </c:pt>
                <c:pt idx="66">
                  <c:v>-6.6045325265211091E-2</c:v>
                </c:pt>
                <c:pt idx="67">
                  <c:v>-4.9800547773046766E-2</c:v>
                </c:pt>
              </c:numCache>
            </c:numRef>
          </c:yVal>
          <c:smooth val="0"/>
          <c:extLst>
            <c:ext xmlns:c16="http://schemas.microsoft.com/office/drawing/2014/chart" uri="{C3380CC4-5D6E-409C-BE32-E72D297353CC}">
              <c16:uniqueId val="{00000000-EBF5-4335-AFDD-9260447AA91F}"/>
            </c:ext>
          </c:extLst>
        </c:ser>
        <c:dLbls>
          <c:showLegendKey val="0"/>
          <c:showVal val="0"/>
          <c:showCatName val="0"/>
          <c:showSerName val="0"/>
          <c:showPercent val="0"/>
          <c:showBubbleSize val="0"/>
        </c:dLbls>
        <c:axId val="714214352"/>
        <c:axId val="714214680"/>
      </c:scatterChart>
      <c:valAx>
        <c:axId val="309510984"/>
        <c:scaling>
          <c:orientation val="minMax"/>
          <c:max val="70"/>
          <c:min val="8"/>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majorUnit val="20"/>
      </c:valAx>
      <c:valAx>
        <c:axId val="309508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majorUnit val="200"/>
      </c:valAx>
      <c:valAx>
        <c:axId val="714214680"/>
        <c:scaling>
          <c:orientation val="minMax"/>
        </c:scaling>
        <c:delete val="0"/>
        <c:axPos val="r"/>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4214352"/>
        <c:crosses val="max"/>
        <c:crossBetween val="midCat"/>
      </c:valAx>
      <c:valAx>
        <c:axId val="714214352"/>
        <c:scaling>
          <c:orientation val="minMax"/>
        </c:scaling>
        <c:delete val="1"/>
        <c:axPos val="b"/>
        <c:numFmt formatCode="General" sourceLinked="1"/>
        <c:majorTickMark val="out"/>
        <c:minorTickMark val="none"/>
        <c:tickLblPos val="nextTo"/>
        <c:crossAx val="714214680"/>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2020-01-19--03-06</a:t>
            </a:r>
            <a:r>
              <a:rPr lang="en-US" sz="1400" b="0" i="0" u="none" strike="noStrike" baseline="0"/>
              <a:t> </a:t>
            </a:r>
            <a:endParaRPr lang="en-US"/>
          </a:p>
        </c:rich>
      </c:tx>
      <c:layout>
        <c:manualLayout>
          <c:xMode val="edge"/>
          <c:yMode val="edge"/>
          <c:x val="0.22790607056470882"/>
          <c:y val="2.771179730799683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'Hubei Non wuhan'!$B$8:$B$81</c:f>
              <c:numCache>
                <c:formatCode>General</c:formatCode>
                <c:ptCount val="74"/>
                <c:pt idx="0">
                  <c:v>5</c:v>
                </c:pt>
                <c:pt idx="1">
                  <c:v>6</c:v>
                </c:pt>
                <c:pt idx="2">
                  <c:v>7</c:v>
                </c:pt>
                <c:pt idx="3">
                  <c:v>8</c:v>
                </c:pt>
                <c:pt idx="4">
                  <c:v>9</c:v>
                </c:pt>
                <c:pt idx="5">
                  <c:v>10</c:v>
                </c:pt>
                <c:pt idx="6">
                  <c:v>11</c:v>
                </c:pt>
                <c:pt idx="7">
                  <c:v>12</c:v>
                </c:pt>
                <c:pt idx="8">
                  <c:v>13</c:v>
                </c:pt>
                <c:pt idx="9">
                  <c:v>14</c:v>
                </c:pt>
                <c:pt idx="10">
                  <c:v>15</c:v>
                </c:pt>
                <c:pt idx="11">
                  <c:v>16</c:v>
                </c:pt>
                <c:pt idx="12">
                  <c:v>17</c:v>
                </c:pt>
                <c:pt idx="13">
                  <c:v>18</c:v>
                </c:pt>
                <c:pt idx="14">
                  <c:v>19</c:v>
                </c:pt>
                <c:pt idx="15">
                  <c:v>20</c:v>
                </c:pt>
                <c:pt idx="16">
                  <c:v>21</c:v>
                </c:pt>
                <c:pt idx="17">
                  <c:v>22</c:v>
                </c:pt>
                <c:pt idx="18">
                  <c:v>23</c:v>
                </c:pt>
                <c:pt idx="19">
                  <c:v>24</c:v>
                </c:pt>
                <c:pt idx="20">
                  <c:v>25</c:v>
                </c:pt>
                <c:pt idx="21">
                  <c:v>26</c:v>
                </c:pt>
                <c:pt idx="22">
                  <c:v>27</c:v>
                </c:pt>
                <c:pt idx="23">
                  <c:v>28</c:v>
                </c:pt>
                <c:pt idx="24">
                  <c:v>29</c:v>
                </c:pt>
                <c:pt idx="25">
                  <c:v>30</c:v>
                </c:pt>
                <c:pt idx="26">
                  <c:v>31</c:v>
                </c:pt>
                <c:pt idx="27">
                  <c:v>32</c:v>
                </c:pt>
                <c:pt idx="28">
                  <c:v>33</c:v>
                </c:pt>
                <c:pt idx="29">
                  <c:v>34</c:v>
                </c:pt>
                <c:pt idx="30">
                  <c:v>35</c:v>
                </c:pt>
                <c:pt idx="31">
                  <c:v>36</c:v>
                </c:pt>
                <c:pt idx="32">
                  <c:v>37</c:v>
                </c:pt>
                <c:pt idx="33">
                  <c:v>38</c:v>
                </c:pt>
                <c:pt idx="34">
                  <c:v>39</c:v>
                </c:pt>
                <c:pt idx="35">
                  <c:v>40</c:v>
                </c:pt>
                <c:pt idx="36">
                  <c:v>41</c:v>
                </c:pt>
                <c:pt idx="37">
                  <c:v>42</c:v>
                </c:pt>
                <c:pt idx="38">
                  <c:v>43</c:v>
                </c:pt>
                <c:pt idx="39">
                  <c:v>44</c:v>
                </c:pt>
                <c:pt idx="40">
                  <c:v>45</c:v>
                </c:pt>
                <c:pt idx="41">
                  <c:v>46</c:v>
                </c:pt>
                <c:pt idx="42">
                  <c:v>47</c:v>
                </c:pt>
                <c:pt idx="43">
                  <c:v>48</c:v>
                </c:pt>
                <c:pt idx="44">
                  <c:v>49</c:v>
                </c:pt>
                <c:pt idx="45">
                  <c:v>50</c:v>
                </c:pt>
                <c:pt idx="46">
                  <c:v>51</c:v>
                </c:pt>
                <c:pt idx="47">
                  <c:v>52</c:v>
                </c:pt>
                <c:pt idx="48">
                  <c:v>53</c:v>
                </c:pt>
                <c:pt idx="49">
                  <c:v>54</c:v>
                </c:pt>
                <c:pt idx="50">
                  <c:v>55</c:v>
                </c:pt>
                <c:pt idx="51">
                  <c:v>56</c:v>
                </c:pt>
                <c:pt idx="52">
                  <c:v>57</c:v>
                </c:pt>
                <c:pt idx="53">
                  <c:v>58</c:v>
                </c:pt>
                <c:pt idx="54">
                  <c:v>59</c:v>
                </c:pt>
                <c:pt idx="55">
                  <c:v>60</c:v>
                </c:pt>
                <c:pt idx="56">
                  <c:v>61</c:v>
                </c:pt>
                <c:pt idx="57">
                  <c:v>62</c:v>
                </c:pt>
                <c:pt idx="58">
                  <c:v>63</c:v>
                </c:pt>
                <c:pt idx="59">
                  <c:v>64</c:v>
                </c:pt>
                <c:pt idx="60">
                  <c:v>65</c:v>
                </c:pt>
                <c:pt idx="61">
                  <c:v>66</c:v>
                </c:pt>
                <c:pt idx="62">
                  <c:v>67</c:v>
                </c:pt>
                <c:pt idx="63">
                  <c:v>68</c:v>
                </c:pt>
                <c:pt idx="64">
                  <c:v>69</c:v>
                </c:pt>
                <c:pt idx="65">
                  <c:v>70</c:v>
                </c:pt>
                <c:pt idx="66">
                  <c:v>71</c:v>
                </c:pt>
                <c:pt idx="67">
                  <c:v>72</c:v>
                </c:pt>
                <c:pt idx="68">
                  <c:v>73</c:v>
                </c:pt>
                <c:pt idx="69">
                  <c:v>74</c:v>
                </c:pt>
                <c:pt idx="70">
                  <c:v>75</c:v>
                </c:pt>
                <c:pt idx="71">
                  <c:v>76</c:v>
                </c:pt>
                <c:pt idx="72">
                  <c:v>77</c:v>
                </c:pt>
                <c:pt idx="73">
                  <c:v>78</c:v>
                </c:pt>
              </c:numCache>
            </c:numRef>
          </c:xVal>
          <c:yVal>
            <c:numRef>
              <c:f>'Hubei Non wuhan'!$F$8:$F$81</c:f>
              <c:numCache>
                <c:formatCode>General</c:formatCode>
                <c:ptCount val="7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12</c:v>
                </c:pt>
                <c:pt idx="16">
                  <c:v>0</c:v>
                </c:pt>
                <c:pt idx="17">
                  <c:v>7</c:v>
                </c:pt>
                <c:pt idx="18">
                  <c:v>35</c:v>
                </c:pt>
                <c:pt idx="19">
                  <c:v>103</c:v>
                </c:pt>
                <c:pt idx="20">
                  <c:v>277</c:v>
                </c:pt>
                <c:pt idx="21">
                  <c:v>291</c:v>
                </c:pt>
                <c:pt idx="22">
                  <c:v>399</c:v>
                </c:pt>
                <c:pt idx="23">
                  <c:v>525</c:v>
                </c:pt>
                <c:pt idx="24">
                  <c:v>646</c:v>
                </c:pt>
                <c:pt idx="25">
                  <c:v>842</c:v>
                </c:pt>
                <c:pt idx="26">
                  <c:v>771</c:v>
                </c:pt>
                <c:pt idx="27">
                  <c:v>1027</c:v>
                </c:pt>
                <c:pt idx="28">
                  <c:v>1070</c:v>
                </c:pt>
                <c:pt idx="29">
                  <c:v>1103</c:v>
                </c:pt>
                <c:pt idx="30">
                  <c:v>1189</c:v>
                </c:pt>
                <c:pt idx="31">
                  <c:v>1221</c:v>
                </c:pt>
                <c:pt idx="32">
                  <c:v>946</c:v>
                </c:pt>
                <c:pt idx="33">
                  <c:v>856</c:v>
                </c:pt>
                <c:pt idx="34">
                  <c:v>682</c:v>
                </c:pt>
                <c:pt idx="35">
                  <c:v>697</c:v>
                </c:pt>
                <c:pt idx="36">
                  <c:v>545</c:v>
                </c:pt>
                <c:pt idx="37">
                  <c:v>534</c:v>
                </c:pt>
                <c:pt idx="38">
                  <c:v>436</c:v>
                </c:pt>
                <c:pt idx="39">
                  <c:v>398</c:v>
                </c:pt>
                <c:pt idx="40">
                  <c:v>281</c:v>
                </c:pt>
                <c:pt idx="41">
                  <c:v>295</c:v>
                </c:pt>
                <c:pt idx="42">
                  <c:v>243</c:v>
                </c:pt>
                <c:pt idx="43">
                  <c:v>207</c:v>
                </c:pt>
                <c:pt idx="44">
                  <c:v>33</c:v>
                </c:pt>
                <c:pt idx="45">
                  <c:v>160</c:v>
                </c:pt>
                <c:pt idx="46">
                  <c:v>99</c:v>
                </c:pt>
                <c:pt idx="47">
                  <c:v>52</c:v>
                </c:pt>
                <c:pt idx="48">
                  <c:v>89</c:v>
                </c:pt>
                <c:pt idx="49">
                  <c:v>50</c:v>
                </c:pt>
                <c:pt idx="50">
                  <c:v>35</c:v>
                </c:pt>
                <c:pt idx="51">
                  <c:v>31</c:v>
                </c:pt>
                <c:pt idx="52">
                  <c:v>26</c:v>
                </c:pt>
                <c:pt idx="53">
                  <c:v>5</c:v>
                </c:pt>
              </c:numCache>
            </c:numRef>
          </c:yVal>
          <c:smooth val="0"/>
          <c:extLst>
            <c:ext xmlns:c16="http://schemas.microsoft.com/office/drawing/2014/chart" uri="{C3380CC4-5D6E-409C-BE32-E72D297353CC}">
              <c16:uniqueId val="{00000000-DF48-4D5F-8438-CE0B23083351}"/>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'Hubei Non wuhan'!$B$8:$B$81</c:f>
              <c:numCache>
                <c:formatCode>General</c:formatCode>
                <c:ptCount val="74"/>
                <c:pt idx="0">
                  <c:v>5</c:v>
                </c:pt>
                <c:pt idx="1">
                  <c:v>6</c:v>
                </c:pt>
                <c:pt idx="2">
                  <c:v>7</c:v>
                </c:pt>
                <c:pt idx="3">
                  <c:v>8</c:v>
                </c:pt>
                <c:pt idx="4">
                  <c:v>9</c:v>
                </c:pt>
                <c:pt idx="5">
                  <c:v>10</c:v>
                </c:pt>
                <c:pt idx="6">
                  <c:v>11</c:v>
                </c:pt>
                <c:pt idx="7">
                  <c:v>12</c:v>
                </c:pt>
                <c:pt idx="8">
                  <c:v>13</c:v>
                </c:pt>
                <c:pt idx="9">
                  <c:v>14</c:v>
                </c:pt>
                <c:pt idx="10">
                  <c:v>15</c:v>
                </c:pt>
                <c:pt idx="11">
                  <c:v>16</c:v>
                </c:pt>
                <c:pt idx="12">
                  <c:v>17</c:v>
                </c:pt>
                <c:pt idx="13">
                  <c:v>18</c:v>
                </c:pt>
                <c:pt idx="14">
                  <c:v>19</c:v>
                </c:pt>
                <c:pt idx="15">
                  <c:v>20</c:v>
                </c:pt>
                <c:pt idx="16">
                  <c:v>21</c:v>
                </c:pt>
                <c:pt idx="17">
                  <c:v>22</c:v>
                </c:pt>
                <c:pt idx="18">
                  <c:v>23</c:v>
                </c:pt>
                <c:pt idx="19">
                  <c:v>24</c:v>
                </c:pt>
                <c:pt idx="20">
                  <c:v>25</c:v>
                </c:pt>
                <c:pt idx="21">
                  <c:v>26</c:v>
                </c:pt>
                <c:pt idx="22">
                  <c:v>27</c:v>
                </c:pt>
                <c:pt idx="23">
                  <c:v>28</c:v>
                </c:pt>
                <c:pt idx="24">
                  <c:v>29</c:v>
                </c:pt>
                <c:pt idx="25">
                  <c:v>30</c:v>
                </c:pt>
                <c:pt idx="26">
                  <c:v>31</c:v>
                </c:pt>
                <c:pt idx="27">
                  <c:v>32</c:v>
                </c:pt>
                <c:pt idx="28">
                  <c:v>33</c:v>
                </c:pt>
                <c:pt idx="29">
                  <c:v>34</c:v>
                </c:pt>
                <c:pt idx="30">
                  <c:v>35</c:v>
                </c:pt>
                <c:pt idx="31">
                  <c:v>36</c:v>
                </c:pt>
                <c:pt idx="32">
                  <c:v>37</c:v>
                </c:pt>
                <c:pt idx="33">
                  <c:v>38</c:v>
                </c:pt>
                <c:pt idx="34">
                  <c:v>39</c:v>
                </c:pt>
                <c:pt idx="35">
                  <c:v>40</c:v>
                </c:pt>
                <c:pt idx="36">
                  <c:v>41</c:v>
                </c:pt>
                <c:pt idx="37">
                  <c:v>42</c:v>
                </c:pt>
                <c:pt idx="38">
                  <c:v>43</c:v>
                </c:pt>
                <c:pt idx="39">
                  <c:v>44</c:v>
                </c:pt>
                <c:pt idx="40">
                  <c:v>45</c:v>
                </c:pt>
                <c:pt idx="41">
                  <c:v>46</c:v>
                </c:pt>
                <c:pt idx="42">
                  <c:v>47</c:v>
                </c:pt>
                <c:pt idx="43">
                  <c:v>48</c:v>
                </c:pt>
                <c:pt idx="44">
                  <c:v>49</c:v>
                </c:pt>
                <c:pt idx="45">
                  <c:v>50</c:v>
                </c:pt>
                <c:pt idx="46">
                  <c:v>51</c:v>
                </c:pt>
                <c:pt idx="47">
                  <c:v>52</c:v>
                </c:pt>
                <c:pt idx="48">
                  <c:v>53</c:v>
                </c:pt>
                <c:pt idx="49">
                  <c:v>54</c:v>
                </c:pt>
                <c:pt idx="50">
                  <c:v>55</c:v>
                </c:pt>
                <c:pt idx="51">
                  <c:v>56</c:v>
                </c:pt>
                <c:pt idx="52">
                  <c:v>57</c:v>
                </c:pt>
                <c:pt idx="53">
                  <c:v>58</c:v>
                </c:pt>
                <c:pt idx="54">
                  <c:v>59</c:v>
                </c:pt>
                <c:pt idx="55">
                  <c:v>60</c:v>
                </c:pt>
                <c:pt idx="56">
                  <c:v>61</c:v>
                </c:pt>
                <c:pt idx="57">
                  <c:v>62</c:v>
                </c:pt>
                <c:pt idx="58">
                  <c:v>63</c:v>
                </c:pt>
                <c:pt idx="59">
                  <c:v>64</c:v>
                </c:pt>
                <c:pt idx="60">
                  <c:v>65</c:v>
                </c:pt>
                <c:pt idx="61">
                  <c:v>66</c:v>
                </c:pt>
                <c:pt idx="62">
                  <c:v>67</c:v>
                </c:pt>
                <c:pt idx="63">
                  <c:v>68</c:v>
                </c:pt>
                <c:pt idx="64">
                  <c:v>69</c:v>
                </c:pt>
                <c:pt idx="65">
                  <c:v>70</c:v>
                </c:pt>
                <c:pt idx="66">
                  <c:v>71</c:v>
                </c:pt>
                <c:pt idx="67">
                  <c:v>72</c:v>
                </c:pt>
                <c:pt idx="68">
                  <c:v>73</c:v>
                </c:pt>
                <c:pt idx="69">
                  <c:v>74</c:v>
                </c:pt>
                <c:pt idx="70">
                  <c:v>75</c:v>
                </c:pt>
                <c:pt idx="71">
                  <c:v>76</c:v>
                </c:pt>
                <c:pt idx="72">
                  <c:v>77</c:v>
                </c:pt>
                <c:pt idx="73">
                  <c:v>78</c:v>
                </c:pt>
              </c:numCache>
            </c:numRef>
          </c:xVal>
          <c:yVal>
            <c:numRef>
              <c:f>'Hubei Non wuhan'!$E$8:$E$81</c:f>
              <c:numCache>
                <c:formatCode>General</c:formatCode>
                <c:ptCount val="74"/>
                <c:pt idx="0">
                  <c:v>3.1625774777720662E-79</c:v>
                </c:pt>
                <c:pt idx="1">
                  <c:v>1.4628769211901216E-45</c:v>
                </c:pt>
                <c:pt idx="2">
                  <c:v>2.0060557556361042E-31</c:v>
                </c:pt>
                <c:pt idx="3">
                  <c:v>3.4765842145589586E-23</c:v>
                </c:pt>
                <c:pt idx="4">
                  <c:v>1.0848333984394169E-17</c:v>
                </c:pt>
                <c:pt idx="5">
                  <c:v>9.6419095464547767E-14</c:v>
                </c:pt>
                <c:pt idx="6">
                  <c:v>9.1364498785016018E-11</c:v>
                </c:pt>
                <c:pt idx="7">
                  <c:v>1.9027575160379693E-8</c:v>
                </c:pt>
                <c:pt idx="8">
                  <c:v>1.3452355258226039E-6</c:v>
                </c:pt>
                <c:pt idx="9">
                  <c:v>4.2689520579250061E-5</c:v>
                </c:pt>
                <c:pt idx="10">
                  <c:v>7.3438150951717432E-4</c:v>
                </c:pt>
                <c:pt idx="11">
                  <c:v>7.8206088923127234E-3</c:v>
                </c:pt>
                <c:pt idx="12">
                  <c:v>5.677213643451598E-2</c:v>
                </c:pt>
                <c:pt idx="13">
                  <c:v>0.30186933772985414</c:v>
                </c:pt>
                <c:pt idx="14">
                  <c:v>1.2419157183838878</c:v>
                </c:pt>
                <c:pt idx="15">
                  <c:v>4.125248807932608</c:v>
                </c:pt>
                <c:pt idx="16">
                  <c:v>11.442037848092051</c:v>
                </c:pt>
                <c:pt idx="17">
                  <c:v>27.224427168548008</c:v>
                </c:pt>
                <c:pt idx="18">
                  <c:v>56.795648934289694</c:v>
                </c:pt>
                <c:pt idx="19">
                  <c:v>105.77074036652446</c:v>
                </c:pt>
                <c:pt idx="20">
                  <c:v>178.47102007468959</c:v>
                </c:pt>
                <c:pt idx="21">
                  <c:v>276.26131810264962</c:v>
                </c:pt>
                <c:pt idx="22">
                  <c:v>396.43521224873865</c:v>
                </c:pt>
                <c:pt idx="23">
                  <c:v>532.09138459305927</c:v>
                </c:pt>
                <c:pt idx="24">
                  <c:v>673.07336126677455</c:v>
                </c:pt>
                <c:pt idx="25">
                  <c:v>807.67779059101304</c:v>
                </c:pt>
                <c:pt idx="26">
                  <c:v>924.62676559072588</c:v>
                </c:pt>
                <c:pt idx="27">
                  <c:v>1014.796536673335</c:v>
                </c:pt>
                <c:pt idx="28">
                  <c:v>1072.3506019000888</c:v>
                </c:pt>
                <c:pt idx="29">
                  <c:v>1095.1459854756149</c:v>
                </c:pt>
                <c:pt idx="30">
                  <c:v>1084.4804014456765</c:v>
                </c:pt>
                <c:pt idx="31">
                  <c:v>1044.3740507814678</c:v>
                </c:pt>
                <c:pt idx="32">
                  <c:v>980.62233247375718</c:v>
                </c:pt>
                <c:pt idx="33">
                  <c:v>899.83215290726332</c:v>
                </c:pt>
                <c:pt idx="34">
                  <c:v>808.59371507784772</c:v>
                </c:pt>
                <c:pt idx="35">
                  <c:v>712.86902756428924</c:v>
                </c:pt>
                <c:pt idx="36">
                  <c:v>617.61685751662753</c:v>
                </c:pt>
                <c:pt idx="37">
                  <c:v>526.63066635996563</c:v>
                </c:pt>
                <c:pt idx="38">
                  <c:v>442.54259046294936</c:v>
                </c:pt>
                <c:pt idx="39">
                  <c:v>366.93940977313036</c:v>
                </c:pt>
                <c:pt idx="40">
                  <c:v>300.54044580483998</c:v>
                </c:pt>
                <c:pt idx="41">
                  <c:v>243.39728751179075</c:v>
                </c:pt>
                <c:pt idx="42">
                  <c:v>195.08710822061855</c:v>
                </c:pt>
                <c:pt idx="43">
                  <c:v>154.88246581039508</c:v>
                </c:pt>
                <c:pt idx="44">
                  <c:v>121.88949928310502</c:v>
                </c:pt>
                <c:pt idx="45">
                  <c:v>95.152917501519369</c:v>
                </c:pt>
                <c:pt idx="46">
                  <c:v>73.730276980266055</c:v>
                </c:pt>
                <c:pt idx="47">
                  <c:v>56.740213640012662</c:v>
                </c:pt>
                <c:pt idx="48">
                  <c:v>43.390061538353393</c:v>
                </c:pt>
                <c:pt idx="49">
                  <c:v>32.98815492803601</c:v>
                </c:pt>
                <c:pt idx="50">
                  <c:v>24.94546803850546</c:v>
                </c:pt>
                <c:pt idx="51">
                  <c:v>18.770388961553323</c:v>
                </c:pt>
                <c:pt idx="52">
                  <c:v>14.059538638605574</c:v>
                </c:pt>
                <c:pt idx="53">
                  <c:v>10.486741700520756</c:v>
                </c:pt>
                <c:pt idx="54">
                  <c:v>7.7915835651649941</c:v>
                </c:pt>
                <c:pt idx="55">
                  <c:v>5.7684607702028439</c:v>
                </c:pt>
                <c:pt idx="56">
                  <c:v>4.2566399834614339</c:v>
                </c:pt>
                <c:pt idx="57">
                  <c:v>3.1315656318073799</c:v>
                </c:pt>
                <c:pt idx="58">
                  <c:v>2.2974732363574661</c:v>
                </c:pt>
                <c:pt idx="59">
                  <c:v>1.6812527224975133</c:v>
                </c:pt>
                <c:pt idx="60">
                  <c:v>1.2274435168944788</c:v>
                </c:pt>
                <c:pt idx="61">
                  <c:v>0.89421521951896432</c:v>
                </c:pt>
                <c:pt idx="62">
                  <c:v>0.65018184035097448</c:v>
                </c:pt>
                <c:pt idx="63">
                  <c:v>0.47190510438561817</c:v>
                </c:pt>
                <c:pt idx="64">
                  <c:v>0.34195693886544465</c:v>
                </c:pt>
                <c:pt idx="65">
                  <c:v>0.24742883577999952</c:v>
                </c:pt>
                <c:pt idx="66">
                  <c:v>0.17879374518969432</c:v>
                </c:pt>
                <c:pt idx="67">
                  <c:v>0.12904300598562621</c:v>
                </c:pt>
                <c:pt idx="68">
                  <c:v>9.3035803567060038E-2</c:v>
                </c:pt>
                <c:pt idx="69">
                  <c:v>6.7011477632912195E-2</c:v>
                </c:pt>
                <c:pt idx="70">
                  <c:v>4.8225695194827604E-2</c:v>
                </c:pt>
                <c:pt idx="71">
                  <c:v>3.4680221108300505E-2</c:v>
                </c:pt>
                <c:pt idx="72">
                  <c:v>2.4923003178650902E-2</c:v>
                </c:pt>
                <c:pt idx="73">
                  <c:v>1.7900805938665706E-2</c:v>
                </c:pt>
              </c:numCache>
            </c:numRef>
          </c:yVal>
          <c:smooth val="1"/>
          <c:extLst>
            <c:ext xmlns:c16="http://schemas.microsoft.com/office/drawing/2014/chart" uri="{C3380CC4-5D6E-409C-BE32-E72D297353CC}">
              <c16:uniqueId val="{00000001-DF48-4D5F-8438-CE0B23083351}"/>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logBase val="10"/>
          <c:orientation val="minMax"/>
          <c:min val="0.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2020-01-19--03-06</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'Hubei Non wuhan'!$B$8:$B$81</c:f>
              <c:numCache>
                <c:formatCode>General</c:formatCode>
                <c:ptCount val="74"/>
                <c:pt idx="0">
                  <c:v>5</c:v>
                </c:pt>
                <c:pt idx="1">
                  <c:v>6</c:v>
                </c:pt>
                <c:pt idx="2">
                  <c:v>7</c:v>
                </c:pt>
                <c:pt idx="3">
                  <c:v>8</c:v>
                </c:pt>
                <c:pt idx="4">
                  <c:v>9</c:v>
                </c:pt>
                <c:pt idx="5">
                  <c:v>10</c:v>
                </c:pt>
                <c:pt idx="6">
                  <c:v>11</c:v>
                </c:pt>
                <c:pt idx="7">
                  <c:v>12</c:v>
                </c:pt>
                <c:pt idx="8">
                  <c:v>13</c:v>
                </c:pt>
                <c:pt idx="9">
                  <c:v>14</c:v>
                </c:pt>
                <c:pt idx="10">
                  <c:v>15</c:v>
                </c:pt>
                <c:pt idx="11">
                  <c:v>16</c:v>
                </c:pt>
                <c:pt idx="12">
                  <c:v>17</c:v>
                </c:pt>
                <c:pt idx="13">
                  <c:v>18</c:v>
                </c:pt>
                <c:pt idx="14">
                  <c:v>19</c:v>
                </c:pt>
                <c:pt idx="15">
                  <c:v>20</c:v>
                </c:pt>
                <c:pt idx="16">
                  <c:v>21</c:v>
                </c:pt>
                <c:pt idx="17">
                  <c:v>22</c:v>
                </c:pt>
                <c:pt idx="18">
                  <c:v>23</c:v>
                </c:pt>
                <c:pt idx="19">
                  <c:v>24</c:v>
                </c:pt>
                <c:pt idx="20">
                  <c:v>25</c:v>
                </c:pt>
                <c:pt idx="21">
                  <c:v>26</c:v>
                </c:pt>
                <c:pt idx="22">
                  <c:v>27</c:v>
                </c:pt>
                <c:pt idx="23">
                  <c:v>28</c:v>
                </c:pt>
                <c:pt idx="24">
                  <c:v>29</c:v>
                </c:pt>
                <c:pt idx="25">
                  <c:v>30</c:v>
                </c:pt>
                <c:pt idx="26">
                  <c:v>31</c:v>
                </c:pt>
                <c:pt idx="27">
                  <c:v>32</c:v>
                </c:pt>
                <c:pt idx="28">
                  <c:v>33</c:v>
                </c:pt>
                <c:pt idx="29">
                  <c:v>34</c:v>
                </c:pt>
                <c:pt idx="30">
                  <c:v>35</c:v>
                </c:pt>
                <c:pt idx="31">
                  <c:v>36</c:v>
                </c:pt>
                <c:pt idx="32">
                  <c:v>37</c:v>
                </c:pt>
                <c:pt idx="33">
                  <c:v>38</c:v>
                </c:pt>
                <c:pt idx="34">
                  <c:v>39</c:v>
                </c:pt>
                <c:pt idx="35">
                  <c:v>40</c:v>
                </c:pt>
                <c:pt idx="36">
                  <c:v>41</c:v>
                </c:pt>
                <c:pt idx="37">
                  <c:v>42</c:v>
                </c:pt>
                <c:pt idx="38">
                  <c:v>43</c:v>
                </c:pt>
                <c:pt idx="39">
                  <c:v>44</c:v>
                </c:pt>
                <c:pt idx="40">
                  <c:v>45</c:v>
                </c:pt>
                <c:pt idx="41">
                  <c:v>46</c:v>
                </c:pt>
                <c:pt idx="42">
                  <c:v>47</c:v>
                </c:pt>
                <c:pt idx="43">
                  <c:v>48</c:v>
                </c:pt>
                <c:pt idx="44">
                  <c:v>49</c:v>
                </c:pt>
                <c:pt idx="45">
                  <c:v>50</c:v>
                </c:pt>
                <c:pt idx="46">
                  <c:v>51</c:v>
                </c:pt>
                <c:pt idx="47">
                  <c:v>52</c:v>
                </c:pt>
                <c:pt idx="48">
                  <c:v>53</c:v>
                </c:pt>
                <c:pt idx="49">
                  <c:v>54</c:v>
                </c:pt>
                <c:pt idx="50">
                  <c:v>55</c:v>
                </c:pt>
                <c:pt idx="51">
                  <c:v>56</c:v>
                </c:pt>
                <c:pt idx="52">
                  <c:v>57</c:v>
                </c:pt>
                <c:pt idx="53">
                  <c:v>58</c:v>
                </c:pt>
                <c:pt idx="54">
                  <c:v>59</c:v>
                </c:pt>
                <c:pt idx="55">
                  <c:v>60</c:v>
                </c:pt>
                <c:pt idx="56">
                  <c:v>61</c:v>
                </c:pt>
                <c:pt idx="57">
                  <c:v>62</c:v>
                </c:pt>
                <c:pt idx="58">
                  <c:v>63</c:v>
                </c:pt>
                <c:pt idx="59">
                  <c:v>64</c:v>
                </c:pt>
                <c:pt idx="60">
                  <c:v>65</c:v>
                </c:pt>
                <c:pt idx="61">
                  <c:v>66</c:v>
                </c:pt>
                <c:pt idx="62">
                  <c:v>67</c:v>
                </c:pt>
                <c:pt idx="63">
                  <c:v>68</c:v>
                </c:pt>
                <c:pt idx="64">
                  <c:v>69</c:v>
                </c:pt>
                <c:pt idx="65">
                  <c:v>70</c:v>
                </c:pt>
                <c:pt idx="66">
                  <c:v>71</c:v>
                </c:pt>
                <c:pt idx="67">
                  <c:v>72</c:v>
                </c:pt>
                <c:pt idx="68">
                  <c:v>73</c:v>
                </c:pt>
                <c:pt idx="69">
                  <c:v>74</c:v>
                </c:pt>
                <c:pt idx="70">
                  <c:v>75</c:v>
                </c:pt>
                <c:pt idx="71">
                  <c:v>76</c:v>
                </c:pt>
                <c:pt idx="72">
                  <c:v>77</c:v>
                </c:pt>
                <c:pt idx="73">
                  <c:v>78</c:v>
                </c:pt>
              </c:numCache>
            </c:numRef>
          </c:xVal>
          <c:yVal>
            <c:numRef>
              <c:f>'Hubei Non wuhan'!$F$8:$F$81</c:f>
              <c:numCache>
                <c:formatCode>General</c:formatCode>
                <c:ptCount val="7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12</c:v>
                </c:pt>
                <c:pt idx="16">
                  <c:v>0</c:v>
                </c:pt>
                <c:pt idx="17">
                  <c:v>7</c:v>
                </c:pt>
                <c:pt idx="18">
                  <c:v>35</c:v>
                </c:pt>
                <c:pt idx="19">
                  <c:v>103</c:v>
                </c:pt>
                <c:pt idx="20">
                  <c:v>277</c:v>
                </c:pt>
                <c:pt idx="21">
                  <c:v>291</c:v>
                </c:pt>
                <c:pt idx="22">
                  <c:v>399</c:v>
                </c:pt>
                <c:pt idx="23">
                  <c:v>525</c:v>
                </c:pt>
                <c:pt idx="24">
                  <c:v>646</c:v>
                </c:pt>
                <c:pt idx="25">
                  <c:v>842</c:v>
                </c:pt>
                <c:pt idx="26">
                  <c:v>771</c:v>
                </c:pt>
                <c:pt idx="27">
                  <c:v>1027</c:v>
                </c:pt>
                <c:pt idx="28">
                  <c:v>1070</c:v>
                </c:pt>
                <c:pt idx="29">
                  <c:v>1103</c:v>
                </c:pt>
                <c:pt idx="30">
                  <c:v>1189</c:v>
                </c:pt>
                <c:pt idx="31">
                  <c:v>1221</c:v>
                </c:pt>
                <c:pt idx="32">
                  <c:v>946</c:v>
                </c:pt>
                <c:pt idx="33">
                  <c:v>856</c:v>
                </c:pt>
                <c:pt idx="34">
                  <c:v>682</c:v>
                </c:pt>
                <c:pt idx="35">
                  <c:v>697</c:v>
                </c:pt>
                <c:pt idx="36">
                  <c:v>545</c:v>
                </c:pt>
                <c:pt idx="37">
                  <c:v>534</c:v>
                </c:pt>
                <c:pt idx="38">
                  <c:v>436</c:v>
                </c:pt>
                <c:pt idx="39">
                  <c:v>398</c:v>
                </c:pt>
                <c:pt idx="40">
                  <c:v>281</c:v>
                </c:pt>
                <c:pt idx="41">
                  <c:v>295</c:v>
                </c:pt>
                <c:pt idx="42">
                  <c:v>243</c:v>
                </c:pt>
                <c:pt idx="43">
                  <c:v>207</c:v>
                </c:pt>
                <c:pt idx="44">
                  <c:v>33</c:v>
                </c:pt>
                <c:pt idx="45">
                  <c:v>160</c:v>
                </c:pt>
                <c:pt idx="46">
                  <c:v>99</c:v>
                </c:pt>
                <c:pt idx="47">
                  <c:v>52</c:v>
                </c:pt>
                <c:pt idx="48">
                  <c:v>89</c:v>
                </c:pt>
                <c:pt idx="49">
                  <c:v>50</c:v>
                </c:pt>
                <c:pt idx="50">
                  <c:v>35</c:v>
                </c:pt>
                <c:pt idx="51">
                  <c:v>31</c:v>
                </c:pt>
                <c:pt idx="52">
                  <c:v>26</c:v>
                </c:pt>
                <c:pt idx="53">
                  <c:v>5</c:v>
                </c:pt>
              </c:numCache>
            </c:numRef>
          </c:yVal>
          <c:smooth val="0"/>
          <c:extLst>
            <c:ext xmlns:c16="http://schemas.microsoft.com/office/drawing/2014/chart" uri="{C3380CC4-5D6E-409C-BE32-E72D297353CC}">
              <c16:uniqueId val="{00000000-3935-43FF-80C2-9C5948D7596C}"/>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'Hubei Non wuhan'!$B$8:$B$81</c:f>
              <c:numCache>
                <c:formatCode>General</c:formatCode>
                <c:ptCount val="74"/>
                <c:pt idx="0">
                  <c:v>5</c:v>
                </c:pt>
                <c:pt idx="1">
                  <c:v>6</c:v>
                </c:pt>
                <c:pt idx="2">
                  <c:v>7</c:v>
                </c:pt>
                <c:pt idx="3">
                  <c:v>8</c:v>
                </c:pt>
                <c:pt idx="4">
                  <c:v>9</c:v>
                </c:pt>
                <c:pt idx="5">
                  <c:v>10</c:v>
                </c:pt>
                <c:pt idx="6">
                  <c:v>11</c:v>
                </c:pt>
                <c:pt idx="7">
                  <c:v>12</c:v>
                </c:pt>
                <c:pt idx="8">
                  <c:v>13</c:v>
                </c:pt>
                <c:pt idx="9">
                  <c:v>14</c:v>
                </c:pt>
                <c:pt idx="10">
                  <c:v>15</c:v>
                </c:pt>
                <c:pt idx="11">
                  <c:v>16</c:v>
                </c:pt>
                <c:pt idx="12">
                  <c:v>17</c:v>
                </c:pt>
                <c:pt idx="13">
                  <c:v>18</c:v>
                </c:pt>
                <c:pt idx="14">
                  <c:v>19</c:v>
                </c:pt>
                <c:pt idx="15">
                  <c:v>20</c:v>
                </c:pt>
                <c:pt idx="16">
                  <c:v>21</c:v>
                </c:pt>
                <c:pt idx="17">
                  <c:v>22</c:v>
                </c:pt>
                <c:pt idx="18">
                  <c:v>23</c:v>
                </c:pt>
                <c:pt idx="19">
                  <c:v>24</c:v>
                </c:pt>
                <c:pt idx="20">
                  <c:v>25</c:v>
                </c:pt>
                <c:pt idx="21">
                  <c:v>26</c:v>
                </c:pt>
                <c:pt idx="22">
                  <c:v>27</c:v>
                </c:pt>
                <c:pt idx="23">
                  <c:v>28</c:v>
                </c:pt>
                <c:pt idx="24">
                  <c:v>29</c:v>
                </c:pt>
                <c:pt idx="25">
                  <c:v>30</c:v>
                </c:pt>
                <c:pt idx="26">
                  <c:v>31</c:v>
                </c:pt>
                <c:pt idx="27">
                  <c:v>32</c:v>
                </c:pt>
                <c:pt idx="28">
                  <c:v>33</c:v>
                </c:pt>
                <c:pt idx="29">
                  <c:v>34</c:v>
                </c:pt>
                <c:pt idx="30">
                  <c:v>35</c:v>
                </c:pt>
                <c:pt idx="31">
                  <c:v>36</c:v>
                </c:pt>
                <c:pt idx="32">
                  <c:v>37</c:v>
                </c:pt>
                <c:pt idx="33">
                  <c:v>38</c:v>
                </c:pt>
                <c:pt idx="34">
                  <c:v>39</c:v>
                </c:pt>
                <c:pt idx="35">
                  <c:v>40</c:v>
                </c:pt>
                <c:pt idx="36">
                  <c:v>41</c:v>
                </c:pt>
                <c:pt idx="37">
                  <c:v>42</c:v>
                </c:pt>
                <c:pt idx="38">
                  <c:v>43</c:v>
                </c:pt>
                <c:pt idx="39">
                  <c:v>44</c:v>
                </c:pt>
                <c:pt idx="40">
                  <c:v>45</c:v>
                </c:pt>
                <c:pt idx="41">
                  <c:v>46</c:v>
                </c:pt>
                <c:pt idx="42">
                  <c:v>47</c:v>
                </c:pt>
                <c:pt idx="43">
                  <c:v>48</c:v>
                </c:pt>
                <c:pt idx="44">
                  <c:v>49</c:v>
                </c:pt>
                <c:pt idx="45">
                  <c:v>50</c:v>
                </c:pt>
                <c:pt idx="46">
                  <c:v>51</c:v>
                </c:pt>
                <c:pt idx="47">
                  <c:v>52</c:v>
                </c:pt>
                <c:pt idx="48">
                  <c:v>53</c:v>
                </c:pt>
                <c:pt idx="49">
                  <c:v>54</c:v>
                </c:pt>
                <c:pt idx="50">
                  <c:v>55</c:v>
                </c:pt>
                <c:pt idx="51">
                  <c:v>56</c:v>
                </c:pt>
                <c:pt idx="52">
                  <c:v>57</c:v>
                </c:pt>
                <c:pt idx="53">
                  <c:v>58</c:v>
                </c:pt>
                <c:pt idx="54">
                  <c:v>59</c:v>
                </c:pt>
                <c:pt idx="55">
                  <c:v>60</c:v>
                </c:pt>
                <c:pt idx="56">
                  <c:v>61</c:v>
                </c:pt>
                <c:pt idx="57">
                  <c:v>62</c:v>
                </c:pt>
                <c:pt idx="58">
                  <c:v>63</c:v>
                </c:pt>
                <c:pt idx="59">
                  <c:v>64</c:v>
                </c:pt>
                <c:pt idx="60">
                  <c:v>65</c:v>
                </c:pt>
                <c:pt idx="61">
                  <c:v>66</c:v>
                </c:pt>
                <c:pt idx="62">
                  <c:v>67</c:v>
                </c:pt>
                <c:pt idx="63">
                  <c:v>68</c:v>
                </c:pt>
                <c:pt idx="64">
                  <c:v>69</c:v>
                </c:pt>
                <c:pt idx="65">
                  <c:v>70</c:v>
                </c:pt>
                <c:pt idx="66">
                  <c:v>71</c:v>
                </c:pt>
                <c:pt idx="67">
                  <c:v>72</c:v>
                </c:pt>
                <c:pt idx="68">
                  <c:v>73</c:v>
                </c:pt>
                <c:pt idx="69">
                  <c:v>74</c:v>
                </c:pt>
                <c:pt idx="70">
                  <c:v>75</c:v>
                </c:pt>
                <c:pt idx="71">
                  <c:v>76</c:v>
                </c:pt>
                <c:pt idx="72">
                  <c:v>77</c:v>
                </c:pt>
                <c:pt idx="73">
                  <c:v>78</c:v>
                </c:pt>
              </c:numCache>
            </c:numRef>
          </c:xVal>
          <c:yVal>
            <c:numRef>
              <c:f>'Hubei Non wuhan'!$E$8:$E$81</c:f>
              <c:numCache>
                <c:formatCode>General</c:formatCode>
                <c:ptCount val="74"/>
                <c:pt idx="0">
                  <c:v>3.1625774777720662E-79</c:v>
                </c:pt>
                <c:pt idx="1">
                  <c:v>1.4628769211901216E-45</c:v>
                </c:pt>
                <c:pt idx="2">
                  <c:v>2.0060557556361042E-31</c:v>
                </c:pt>
                <c:pt idx="3">
                  <c:v>3.4765842145589586E-23</c:v>
                </c:pt>
                <c:pt idx="4">
                  <c:v>1.0848333984394169E-17</c:v>
                </c:pt>
                <c:pt idx="5">
                  <c:v>9.6419095464547767E-14</c:v>
                </c:pt>
                <c:pt idx="6">
                  <c:v>9.1364498785016018E-11</c:v>
                </c:pt>
                <c:pt idx="7">
                  <c:v>1.9027575160379693E-8</c:v>
                </c:pt>
                <c:pt idx="8">
                  <c:v>1.3452355258226039E-6</c:v>
                </c:pt>
                <c:pt idx="9">
                  <c:v>4.2689520579250061E-5</c:v>
                </c:pt>
                <c:pt idx="10">
                  <c:v>7.3438150951717432E-4</c:v>
                </c:pt>
                <c:pt idx="11">
                  <c:v>7.8206088923127234E-3</c:v>
                </c:pt>
                <c:pt idx="12">
                  <c:v>5.677213643451598E-2</c:v>
                </c:pt>
                <c:pt idx="13">
                  <c:v>0.30186933772985414</c:v>
                </c:pt>
                <c:pt idx="14">
                  <c:v>1.2419157183838878</c:v>
                </c:pt>
                <c:pt idx="15">
                  <c:v>4.125248807932608</c:v>
                </c:pt>
                <c:pt idx="16">
                  <c:v>11.442037848092051</c:v>
                </c:pt>
                <c:pt idx="17">
                  <c:v>27.224427168548008</c:v>
                </c:pt>
                <c:pt idx="18">
                  <c:v>56.795648934289694</c:v>
                </c:pt>
                <c:pt idx="19">
                  <c:v>105.77074036652446</c:v>
                </c:pt>
                <c:pt idx="20">
                  <c:v>178.47102007468959</c:v>
                </c:pt>
                <c:pt idx="21">
                  <c:v>276.26131810264962</c:v>
                </c:pt>
                <c:pt idx="22">
                  <c:v>396.43521224873865</c:v>
                </c:pt>
                <c:pt idx="23">
                  <c:v>532.09138459305927</c:v>
                </c:pt>
                <c:pt idx="24">
                  <c:v>673.07336126677455</c:v>
                </c:pt>
                <c:pt idx="25">
                  <c:v>807.67779059101304</c:v>
                </c:pt>
                <c:pt idx="26">
                  <c:v>924.62676559072588</c:v>
                </c:pt>
                <c:pt idx="27">
                  <c:v>1014.796536673335</c:v>
                </c:pt>
                <c:pt idx="28">
                  <c:v>1072.3506019000888</c:v>
                </c:pt>
                <c:pt idx="29">
                  <c:v>1095.1459854756149</c:v>
                </c:pt>
                <c:pt idx="30">
                  <c:v>1084.4804014456765</c:v>
                </c:pt>
                <c:pt idx="31">
                  <c:v>1044.3740507814678</c:v>
                </c:pt>
                <c:pt idx="32">
                  <c:v>980.62233247375718</c:v>
                </c:pt>
                <c:pt idx="33">
                  <c:v>899.83215290726332</c:v>
                </c:pt>
                <c:pt idx="34">
                  <c:v>808.59371507784772</c:v>
                </c:pt>
                <c:pt idx="35">
                  <c:v>712.86902756428924</c:v>
                </c:pt>
                <c:pt idx="36">
                  <c:v>617.61685751662753</c:v>
                </c:pt>
                <c:pt idx="37">
                  <c:v>526.63066635996563</c:v>
                </c:pt>
                <c:pt idx="38">
                  <c:v>442.54259046294936</c:v>
                </c:pt>
                <c:pt idx="39">
                  <c:v>366.93940977313036</c:v>
                </c:pt>
                <c:pt idx="40">
                  <c:v>300.54044580483998</c:v>
                </c:pt>
                <c:pt idx="41">
                  <c:v>243.39728751179075</c:v>
                </c:pt>
                <c:pt idx="42">
                  <c:v>195.08710822061855</c:v>
                </c:pt>
                <c:pt idx="43">
                  <c:v>154.88246581039508</c:v>
                </c:pt>
                <c:pt idx="44">
                  <c:v>121.88949928310502</c:v>
                </c:pt>
                <c:pt idx="45">
                  <c:v>95.152917501519369</c:v>
                </c:pt>
                <c:pt idx="46">
                  <c:v>73.730276980266055</c:v>
                </c:pt>
                <c:pt idx="47">
                  <c:v>56.740213640012662</c:v>
                </c:pt>
                <c:pt idx="48">
                  <c:v>43.390061538353393</c:v>
                </c:pt>
                <c:pt idx="49">
                  <c:v>32.98815492803601</c:v>
                </c:pt>
                <c:pt idx="50">
                  <c:v>24.94546803850546</c:v>
                </c:pt>
                <c:pt idx="51">
                  <c:v>18.770388961553323</c:v>
                </c:pt>
                <c:pt idx="52">
                  <c:v>14.059538638605574</c:v>
                </c:pt>
                <c:pt idx="53">
                  <c:v>10.486741700520756</c:v>
                </c:pt>
                <c:pt idx="54">
                  <c:v>7.7915835651649941</c:v>
                </c:pt>
                <c:pt idx="55">
                  <c:v>5.7684607702028439</c:v>
                </c:pt>
                <c:pt idx="56">
                  <c:v>4.2566399834614339</c:v>
                </c:pt>
                <c:pt idx="57">
                  <c:v>3.1315656318073799</c:v>
                </c:pt>
                <c:pt idx="58">
                  <c:v>2.2974732363574661</c:v>
                </c:pt>
                <c:pt idx="59">
                  <c:v>1.6812527224975133</c:v>
                </c:pt>
                <c:pt idx="60">
                  <c:v>1.2274435168944788</c:v>
                </c:pt>
                <c:pt idx="61">
                  <c:v>0.89421521951896432</c:v>
                </c:pt>
                <c:pt idx="62">
                  <c:v>0.65018184035097448</c:v>
                </c:pt>
                <c:pt idx="63">
                  <c:v>0.47190510438561817</c:v>
                </c:pt>
                <c:pt idx="64">
                  <c:v>0.34195693886544465</c:v>
                </c:pt>
                <c:pt idx="65">
                  <c:v>0.24742883577999952</c:v>
                </c:pt>
                <c:pt idx="66">
                  <c:v>0.17879374518969432</c:v>
                </c:pt>
                <c:pt idx="67">
                  <c:v>0.12904300598562621</c:v>
                </c:pt>
                <c:pt idx="68">
                  <c:v>9.3035803567060038E-2</c:v>
                </c:pt>
                <c:pt idx="69">
                  <c:v>6.7011477632912195E-2</c:v>
                </c:pt>
                <c:pt idx="70">
                  <c:v>4.8225695194827604E-2</c:v>
                </c:pt>
                <c:pt idx="71">
                  <c:v>3.4680221108300505E-2</c:v>
                </c:pt>
                <c:pt idx="72">
                  <c:v>2.4923003178650902E-2</c:v>
                </c:pt>
                <c:pt idx="73">
                  <c:v>1.7900805938665706E-2</c:v>
                </c:pt>
              </c:numCache>
            </c:numRef>
          </c:yVal>
          <c:smooth val="1"/>
          <c:extLst>
            <c:ext xmlns:c16="http://schemas.microsoft.com/office/drawing/2014/chart" uri="{C3380CC4-5D6E-409C-BE32-E72D297353CC}">
              <c16:uniqueId val="{00000001-3935-43FF-80C2-9C5948D7596C}"/>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2020-01-16--03-07</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'Non Hubei'!$B$19:$B$81</c:f>
              <c:numCache>
                <c:formatCode>General</c:formatCode>
                <c:ptCount val="6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pt idx="53">
                  <c:v>69</c:v>
                </c:pt>
                <c:pt idx="54">
                  <c:v>70</c:v>
                </c:pt>
                <c:pt idx="55">
                  <c:v>71</c:v>
                </c:pt>
                <c:pt idx="56">
                  <c:v>72</c:v>
                </c:pt>
                <c:pt idx="57">
                  <c:v>73</c:v>
                </c:pt>
                <c:pt idx="58">
                  <c:v>74</c:v>
                </c:pt>
                <c:pt idx="59">
                  <c:v>75</c:v>
                </c:pt>
                <c:pt idx="60">
                  <c:v>76</c:v>
                </c:pt>
                <c:pt idx="61">
                  <c:v>77</c:v>
                </c:pt>
                <c:pt idx="62">
                  <c:v>78</c:v>
                </c:pt>
              </c:numCache>
            </c:numRef>
          </c:xVal>
          <c:yVal>
            <c:numRef>
              <c:f>'Non Hubei'!$F$19:$F$81</c:f>
              <c:numCache>
                <c:formatCode>General</c:formatCode>
                <c:ptCount val="63"/>
                <c:pt idx="0">
                  <c:v>0</c:v>
                </c:pt>
                <c:pt idx="1">
                  <c:v>0</c:v>
                </c:pt>
                <c:pt idx="2">
                  <c:v>0</c:v>
                </c:pt>
                <c:pt idx="3">
                  <c:v>1</c:v>
                </c:pt>
                <c:pt idx="4">
                  <c:v>20</c:v>
                </c:pt>
                <c:pt idx="5">
                  <c:v>44</c:v>
                </c:pt>
                <c:pt idx="6">
                  <c:v>62</c:v>
                </c:pt>
                <c:pt idx="7">
                  <c:v>154</c:v>
                </c:pt>
                <c:pt idx="8">
                  <c:v>264</c:v>
                </c:pt>
                <c:pt idx="9">
                  <c:v>365</c:v>
                </c:pt>
                <c:pt idx="10">
                  <c:v>398</c:v>
                </c:pt>
                <c:pt idx="11">
                  <c:v>480</c:v>
                </c:pt>
                <c:pt idx="12">
                  <c:v>619</c:v>
                </c:pt>
                <c:pt idx="13">
                  <c:v>704</c:v>
                </c:pt>
                <c:pt idx="14">
                  <c:v>759</c:v>
                </c:pt>
                <c:pt idx="15">
                  <c:v>754</c:v>
                </c:pt>
                <c:pt idx="16">
                  <c:v>665</c:v>
                </c:pt>
                <c:pt idx="17">
                  <c:v>724</c:v>
                </c:pt>
                <c:pt idx="18">
                  <c:v>889</c:v>
                </c:pt>
                <c:pt idx="19">
                  <c:v>731</c:v>
                </c:pt>
                <c:pt idx="20">
                  <c:v>707</c:v>
                </c:pt>
                <c:pt idx="21">
                  <c:v>682</c:v>
                </c:pt>
                <c:pt idx="22">
                  <c:v>554</c:v>
                </c:pt>
                <c:pt idx="23">
                  <c:v>507</c:v>
                </c:pt>
                <c:pt idx="24">
                  <c:v>431</c:v>
                </c:pt>
                <c:pt idx="25">
                  <c:v>381</c:v>
                </c:pt>
                <c:pt idx="26">
                  <c:v>377</c:v>
                </c:pt>
                <c:pt idx="27">
                  <c:v>312</c:v>
                </c:pt>
                <c:pt idx="28">
                  <c:v>266</c:v>
                </c:pt>
                <c:pt idx="29">
                  <c:v>220</c:v>
                </c:pt>
                <c:pt idx="30">
                  <c:v>166</c:v>
                </c:pt>
                <c:pt idx="31">
                  <c:v>115</c:v>
                </c:pt>
                <c:pt idx="32">
                  <c:v>79</c:v>
                </c:pt>
                <c:pt idx="33">
                  <c:v>56</c:v>
                </c:pt>
                <c:pt idx="34">
                  <c:v>45</c:v>
                </c:pt>
                <c:pt idx="35">
                  <c:v>30</c:v>
                </c:pt>
                <c:pt idx="36">
                  <c:v>31</c:v>
                </c:pt>
                <c:pt idx="37">
                  <c:v>18</c:v>
                </c:pt>
                <c:pt idx="38">
                  <c:v>11</c:v>
                </c:pt>
                <c:pt idx="39">
                  <c:v>9</c:v>
                </c:pt>
                <c:pt idx="40">
                  <c:v>5</c:v>
                </c:pt>
                <c:pt idx="41">
                  <c:v>24</c:v>
                </c:pt>
                <c:pt idx="42">
                  <c:v>9</c:v>
                </c:pt>
              </c:numCache>
            </c:numRef>
          </c:yVal>
          <c:smooth val="0"/>
          <c:extLst>
            <c:ext xmlns:c16="http://schemas.microsoft.com/office/drawing/2014/chart" uri="{C3380CC4-5D6E-409C-BE32-E72D297353CC}">
              <c16:uniqueId val="{00000000-9410-431F-B65C-6E7EF432D350}"/>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'Non Hubei'!$B$4:$B$81</c:f>
              <c:numCache>
                <c:formatCode>General</c:formatCode>
                <c:ptCount val="7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numCache>
            </c:numRef>
          </c:xVal>
          <c:yVal>
            <c:numRef>
              <c:f>'Non Hubei'!$E$4:$E$81</c:f>
              <c:numCache>
                <c:formatCode>General</c:formatCode>
                <c:ptCount val="78"/>
                <c:pt idx="0">
                  <c:v>5.757374699569712E-67</c:v>
                </c:pt>
                <c:pt idx="1">
                  <c:v>3.5090380119351949E-42</c:v>
                </c:pt>
                <c:pt idx="2">
                  <c:v>3.1892639831683592E-30</c:v>
                </c:pt>
                <c:pt idx="3">
                  <c:v>7.1031262276782108E-23</c:v>
                </c:pt>
                <c:pt idx="4">
                  <c:v>7.959822758152818E-18</c:v>
                </c:pt>
                <c:pt idx="5">
                  <c:v>4.0282520458856332E-14</c:v>
                </c:pt>
                <c:pt idx="6">
                  <c:v>2.7622118458669283E-11</c:v>
                </c:pt>
                <c:pt idx="7">
                  <c:v>4.7753903126207174E-9</c:v>
                </c:pt>
                <c:pt idx="8">
                  <c:v>3.0484233081959512E-7</c:v>
                </c:pt>
                <c:pt idx="9">
                  <c:v>9.2196535909494583E-6</c:v>
                </c:pt>
                <c:pt idx="10">
                  <c:v>1.5669935919056574E-4</c:v>
                </c:pt>
                <c:pt idx="11">
                  <c:v>1.6898209350348517E-3</c:v>
                </c:pt>
                <c:pt idx="12">
                  <c:v>1.2637508197623678E-2</c:v>
                </c:pt>
                <c:pt idx="13">
                  <c:v>7.0074370251577173E-2</c:v>
                </c:pt>
                <c:pt idx="14">
                  <c:v>0.30326332754504964</c:v>
                </c:pt>
                <c:pt idx="15">
                  <c:v>1.0662673172091972</c:v>
                </c:pt>
                <c:pt idx="16">
                  <c:v>3.144373285180778</c:v>
                </c:pt>
                <c:pt idx="17">
                  <c:v>7.979286001692496</c:v>
                </c:pt>
                <c:pt idx="18">
                  <c:v>17.792396143260696</c:v>
                </c:pt>
                <c:pt idx="19">
                  <c:v>35.466937681940742</c:v>
                </c:pt>
                <c:pt idx="20">
                  <c:v>64.113792681065348</c:v>
                </c:pt>
                <c:pt idx="21">
                  <c:v>106.37399300341511</c:v>
                </c:pt>
                <c:pt idx="22">
                  <c:v>163.63910276538869</c:v>
                </c:pt>
                <c:pt idx="23">
                  <c:v>235.43044204737981</c:v>
                </c:pt>
                <c:pt idx="24">
                  <c:v>319.13997672704437</c:v>
                </c:pt>
                <c:pt idx="25">
                  <c:v>410.22120543607338</c:v>
                </c:pt>
                <c:pt idx="26">
                  <c:v>502.78106165907093</c:v>
                </c:pt>
                <c:pt idx="27">
                  <c:v>590.41761417948089</c:v>
                </c:pt>
                <c:pt idx="28">
                  <c:v>667.10390281572518</c:v>
                </c:pt>
                <c:pt idx="29">
                  <c:v>727.93682889442914</c:v>
                </c:pt>
                <c:pt idx="30">
                  <c:v>769.63143333888831</c:v>
                </c:pt>
                <c:pt idx="31">
                  <c:v>790.71723127106759</c:v>
                </c:pt>
                <c:pt idx="32">
                  <c:v>791.46063062997496</c:v>
                </c:pt>
                <c:pt idx="33">
                  <c:v>773.58198891627319</c:v>
                </c:pt>
                <c:pt idx="34">
                  <c:v>739.85423045073924</c:v>
                </c:pt>
                <c:pt idx="35">
                  <c:v>693.66642132885704</c:v>
                </c:pt>
                <c:pt idx="36">
                  <c:v>638.61816621673836</c:v>
                </c:pt>
                <c:pt idx="37">
                  <c:v>578.18730504410996</c:v>
                </c:pt>
                <c:pt idx="38">
                  <c:v>515.49053852621978</c:v>
                </c:pt>
                <c:pt idx="39">
                  <c:v>453.1381861947537</c:v>
                </c:pt>
                <c:pt idx="40">
                  <c:v>393.1718356942705</c:v>
                </c:pt>
                <c:pt idx="41">
                  <c:v>337.0670334677788</c:v>
                </c:pt>
                <c:pt idx="42">
                  <c:v>285.78127849183289</c:v>
                </c:pt>
                <c:pt idx="43">
                  <c:v>239.82893843505798</c:v>
                </c:pt>
                <c:pt idx="44">
                  <c:v>199.36789634164182</c:v>
                </c:pt>
                <c:pt idx="45">
                  <c:v>164.28662106144012</c:v>
                </c:pt>
                <c:pt idx="46">
                  <c:v>134.28415362846258</c:v>
                </c:pt>
                <c:pt idx="47">
                  <c:v>108.93876105254884</c:v>
                </c:pt>
                <c:pt idx="48">
                  <c:v>87.763534410906274</c:v>
                </c:pt>
                <c:pt idx="49">
                  <c:v>70.248983403363084</c:v>
                </c:pt>
                <c:pt idx="50">
                  <c:v>55.893792465185832</c:v>
                </c:pt>
                <c:pt idx="51">
                  <c:v>44.225489094550582</c:v>
                </c:pt>
                <c:pt idx="52">
                  <c:v>34.812976866806949</c:v>
                </c:pt>
                <c:pt idx="53">
                  <c:v>27.272833371319361</c:v>
                </c:pt>
                <c:pt idx="54">
                  <c:v>21.271072280582153</c:v>
                </c:pt>
                <c:pt idx="55">
                  <c:v>16.521797290434431</c:v>
                </c:pt>
                <c:pt idx="56">
                  <c:v>12.78388737111762</c:v>
                </c:pt>
                <c:pt idx="57">
                  <c:v>9.8565809174834129</c:v>
                </c:pt>
                <c:pt idx="58">
                  <c:v>7.5745888884691963</c:v>
                </c:pt>
                <c:pt idx="59">
                  <c:v>5.8031710383090616</c:v>
                </c:pt>
                <c:pt idx="60">
                  <c:v>4.4334551100555775</c:v>
                </c:pt>
                <c:pt idx="61">
                  <c:v>3.3781626468690411</c:v>
                </c:pt>
                <c:pt idx="62">
                  <c:v>2.5678212321111773</c:v>
                </c:pt>
                <c:pt idx="63">
                  <c:v>1.9474853096391176</c:v>
                </c:pt>
                <c:pt idx="64">
                  <c:v>1.4739503571027714</c:v>
                </c:pt>
                <c:pt idx="65">
                  <c:v>1.1134228975914768</c:v>
                </c:pt>
                <c:pt idx="66">
                  <c:v>0.83959733304218243</c:v>
                </c:pt>
                <c:pt idx="67">
                  <c:v>0.6320864542040654</c:v>
                </c:pt>
                <c:pt idx="68">
                  <c:v>0.47515312733035986</c:v>
                </c:pt>
                <c:pt idx="69">
                  <c:v>0.35669416913082908</c:v>
                </c:pt>
                <c:pt idx="70">
                  <c:v>0.26743245015423189</c:v>
                </c:pt>
                <c:pt idx="71">
                  <c:v>0.2002788983737063</c:v>
                </c:pt>
                <c:pt idx="72">
                  <c:v>0.14983172048428894</c:v>
                </c:pt>
                <c:pt idx="73">
                  <c:v>0.11198546503524361</c:v>
                </c:pt>
                <c:pt idx="74">
                  <c:v>8.3627330320016791E-2</c:v>
                </c:pt>
                <c:pt idx="75">
                  <c:v>6.2402292691034707E-2</c:v>
                </c:pt>
                <c:pt idx="76">
                  <c:v>4.653218997579308E-2</c:v>
                </c:pt>
                <c:pt idx="77">
                  <c:v>3.467687435488425E-2</c:v>
                </c:pt>
              </c:numCache>
            </c:numRef>
          </c:yVal>
          <c:smooth val="1"/>
          <c:extLst>
            <c:ext xmlns:c16="http://schemas.microsoft.com/office/drawing/2014/chart" uri="{C3380CC4-5D6E-409C-BE32-E72D297353CC}">
              <c16:uniqueId val="{00000001-9410-431F-B65C-6E7EF432D350}"/>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logBase val="10"/>
          <c:orientation val="minMax"/>
          <c:min val="0.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2020-01-16--03-07</a:t>
            </a:r>
            <a:r>
              <a:rPr lang="en-US" sz="1400" b="0" i="0" u="none" strike="noStrike" baseline="0"/>
              <a:t>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'Non Hubei'!$B$4:$B$81</c:f>
              <c:numCache>
                <c:formatCode>General</c:formatCode>
                <c:ptCount val="7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numCache>
            </c:numRef>
          </c:xVal>
          <c:yVal>
            <c:numRef>
              <c:f>'Non Hubei'!$F$4:$F$81</c:f>
              <c:numCache>
                <c:formatCode>General</c:formatCode>
                <c:ptCount val="7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1</c:v>
                </c:pt>
                <c:pt idx="19">
                  <c:v>20</c:v>
                </c:pt>
                <c:pt idx="20">
                  <c:v>44</c:v>
                </c:pt>
                <c:pt idx="21">
                  <c:v>62</c:v>
                </c:pt>
                <c:pt idx="22">
                  <c:v>154</c:v>
                </c:pt>
                <c:pt idx="23">
                  <c:v>264</c:v>
                </c:pt>
                <c:pt idx="24">
                  <c:v>365</c:v>
                </c:pt>
                <c:pt idx="25">
                  <c:v>398</c:v>
                </c:pt>
                <c:pt idx="26">
                  <c:v>480</c:v>
                </c:pt>
                <c:pt idx="27">
                  <c:v>619</c:v>
                </c:pt>
                <c:pt idx="28">
                  <c:v>704</c:v>
                </c:pt>
                <c:pt idx="29">
                  <c:v>759</c:v>
                </c:pt>
                <c:pt idx="30">
                  <c:v>754</c:v>
                </c:pt>
                <c:pt idx="31">
                  <c:v>665</c:v>
                </c:pt>
                <c:pt idx="32">
                  <c:v>724</c:v>
                </c:pt>
                <c:pt idx="33">
                  <c:v>889</c:v>
                </c:pt>
                <c:pt idx="34">
                  <c:v>731</c:v>
                </c:pt>
                <c:pt idx="35">
                  <c:v>707</c:v>
                </c:pt>
                <c:pt idx="36">
                  <c:v>682</c:v>
                </c:pt>
                <c:pt idx="37">
                  <c:v>554</c:v>
                </c:pt>
                <c:pt idx="38">
                  <c:v>507</c:v>
                </c:pt>
                <c:pt idx="39">
                  <c:v>431</c:v>
                </c:pt>
                <c:pt idx="40">
                  <c:v>381</c:v>
                </c:pt>
                <c:pt idx="41">
                  <c:v>377</c:v>
                </c:pt>
                <c:pt idx="42">
                  <c:v>312</c:v>
                </c:pt>
                <c:pt idx="43">
                  <c:v>266</c:v>
                </c:pt>
                <c:pt idx="44">
                  <c:v>220</c:v>
                </c:pt>
                <c:pt idx="45">
                  <c:v>166</c:v>
                </c:pt>
                <c:pt idx="46">
                  <c:v>115</c:v>
                </c:pt>
                <c:pt idx="47">
                  <c:v>79</c:v>
                </c:pt>
                <c:pt idx="48">
                  <c:v>56</c:v>
                </c:pt>
                <c:pt idx="49">
                  <c:v>45</c:v>
                </c:pt>
                <c:pt idx="50">
                  <c:v>30</c:v>
                </c:pt>
                <c:pt idx="51">
                  <c:v>31</c:v>
                </c:pt>
                <c:pt idx="52">
                  <c:v>18</c:v>
                </c:pt>
                <c:pt idx="53">
                  <c:v>11</c:v>
                </c:pt>
                <c:pt idx="54">
                  <c:v>9</c:v>
                </c:pt>
                <c:pt idx="55">
                  <c:v>5</c:v>
                </c:pt>
                <c:pt idx="56">
                  <c:v>24</c:v>
                </c:pt>
                <c:pt idx="57">
                  <c:v>9</c:v>
                </c:pt>
              </c:numCache>
            </c:numRef>
          </c:yVal>
          <c:smooth val="0"/>
          <c:extLst>
            <c:ext xmlns:c16="http://schemas.microsoft.com/office/drawing/2014/chart" uri="{C3380CC4-5D6E-409C-BE32-E72D297353CC}">
              <c16:uniqueId val="{00000000-8271-4F36-BC99-ABAD5D6022C2}"/>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'Non Hubei'!$B$19:$B$81</c:f>
              <c:numCache>
                <c:formatCode>General</c:formatCode>
                <c:ptCount val="63"/>
                <c:pt idx="0">
                  <c:v>16</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c:v>
                </c:pt>
                <c:pt idx="17">
                  <c:v>33</c:v>
                </c:pt>
                <c:pt idx="18">
                  <c:v>34</c:v>
                </c:pt>
                <c:pt idx="19">
                  <c:v>35</c:v>
                </c:pt>
                <c:pt idx="20">
                  <c:v>36</c:v>
                </c:pt>
                <c:pt idx="21">
                  <c:v>37</c:v>
                </c:pt>
                <c:pt idx="22">
                  <c:v>38</c:v>
                </c:pt>
                <c:pt idx="23">
                  <c:v>39</c:v>
                </c:pt>
                <c:pt idx="24">
                  <c:v>40</c:v>
                </c:pt>
                <c:pt idx="25">
                  <c:v>41</c:v>
                </c:pt>
                <c:pt idx="26">
                  <c:v>42</c:v>
                </c:pt>
                <c:pt idx="27">
                  <c:v>43</c:v>
                </c:pt>
                <c:pt idx="28">
                  <c:v>44</c:v>
                </c:pt>
                <c:pt idx="29">
                  <c:v>45</c:v>
                </c:pt>
                <c:pt idx="30">
                  <c:v>46</c:v>
                </c:pt>
                <c:pt idx="31">
                  <c:v>47</c:v>
                </c:pt>
                <c:pt idx="32">
                  <c:v>48</c:v>
                </c:pt>
                <c:pt idx="33">
                  <c:v>49</c:v>
                </c:pt>
                <c:pt idx="34">
                  <c:v>50</c:v>
                </c:pt>
                <c:pt idx="35">
                  <c:v>51</c:v>
                </c:pt>
                <c:pt idx="36">
                  <c:v>52</c:v>
                </c:pt>
                <c:pt idx="37">
                  <c:v>53</c:v>
                </c:pt>
                <c:pt idx="38">
                  <c:v>54</c:v>
                </c:pt>
                <c:pt idx="39">
                  <c:v>55</c:v>
                </c:pt>
                <c:pt idx="40">
                  <c:v>56</c:v>
                </c:pt>
                <c:pt idx="41">
                  <c:v>57</c:v>
                </c:pt>
                <c:pt idx="42">
                  <c:v>58</c:v>
                </c:pt>
                <c:pt idx="43">
                  <c:v>59</c:v>
                </c:pt>
                <c:pt idx="44">
                  <c:v>60</c:v>
                </c:pt>
                <c:pt idx="45">
                  <c:v>61</c:v>
                </c:pt>
                <c:pt idx="46">
                  <c:v>62</c:v>
                </c:pt>
                <c:pt idx="47">
                  <c:v>63</c:v>
                </c:pt>
                <c:pt idx="48">
                  <c:v>64</c:v>
                </c:pt>
                <c:pt idx="49">
                  <c:v>65</c:v>
                </c:pt>
                <c:pt idx="50">
                  <c:v>66</c:v>
                </c:pt>
                <c:pt idx="51">
                  <c:v>67</c:v>
                </c:pt>
                <c:pt idx="52">
                  <c:v>68</c:v>
                </c:pt>
                <c:pt idx="53">
                  <c:v>69</c:v>
                </c:pt>
                <c:pt idx="54">
                  <c:v>70</c:v>
                </c:pt>
                <c:pt idx="55">
                  <c:v>71</c:v>
                </c:pt>
                <c:pt idx="56">
                  <c:v>72</c:v>
                </c:pt>
                <c:pt idx="57">
                  <c:v>73</c:v>
                </c:pt>
                <c:pt idx="58">
                  <c:v>74</c:v>
                </c:pt>
                <c:pt idx="59">
                  <c:v>75</c:v>
                </c:pt>
                <c:pt idx="60">
                  <c:v>76</c:v>
                </c:pt>
                <c:pt idx="61">
                  <c:v>77</c:v>
                </c:pt>
                <c:pt idx="62">
                  <c:v>78</c:v>
                </c:pt>
              </c:numCache>
            </c:numRef>
          </c:xVal>
          <c:yVal>
            <c:numRef>
              <c:f>'Non Hubei'!$E$19:$E$81</c:f>
              <c:numCache>
                <c:formatCode>General</c:formatCode>
                <c:ptCount val="63"/>
                <c:pt idx="0">
                  <c:v>1.0662673172091972</c:v>
                </c:pt>
                <c:pt idx="1">
                  <c:v>3.144373285180778</c:v>
                </c:pt>
                <c:pt idx="2">
                  <c:v>7.979286001692496</c:v>
                </c:pt>
                <c:pt idx="3">
                  <c:v>17.792396143260696</c:v>
                </c:pt>
                <c:pt idx="4">
                  <c:v>35.466937681940742</c:v>
                </c:pt>
                <c:pt idx="5">
                  <c:v>64.113792681065348</c:v>
                </c:pt>
                <c:pt idx="6">
                  <c:v>106.37399300341511</c:v>
                </c:pt>
                <c:pt idx="7">
                  <c:v>163.63910276538869</c:v>
                </c:pt>
                <c:pt idx="8">
                  <c:v>235.43044204737981</c:v>
                </c:pt>
                <c:pt idx="9">
                  <c:v>319.13997672704437</c:v>
                </c:pt>
                <c:pt idx="10">
                  <c:v>410.22120543607338</c:v>
                </c:pt>
                <c:pt idx="11">
                  <c:v>502.78106165907093</c:v>
                </c:pt>
                <c:pt idx="12">
                  <c:v>590.41761417948089</c:v>
                </c:pt>
                <c:pt idx="13">
                  <c:v>667.10390281572518</c:v>
                </c:pt>
                <c:pt idx="14">
                  <c:v>727.93682889442914</c:v>
                </c:pt>
                <c:pt idx="15">
                  <c:v>769.63143333888831</c:v>
                </c:pt>
                <c:pt idx="16">
                  <c:v>790.71723127106759</c:v>
                </c:pt>
                <c:pt idx="17">
                  <c:v>791.46063062997496</c:v>
                </c:pt>
                <c:pt idx="18">
                  <c:v>773.58198891627319</c:v>
                </c:pt>
                <c:pt idx="19">
                  <c:v>739.85423045073924</c:v>
                </c:pt>
                <c:pt idx="20">
                  <c:v>693.66642132885704</c:v>
                </c:pt>
                <c:pt idx="21">
                  <c:v>638.61816621673836</c:v>
                </c:pt>
                <c:pt idx="22">
                  <c:v>578.18730504410996</c:v>
                </c:pt>
                <c:pt idx="23">
                  <c:v>515.49053852621978</c:v>
                </c:pt>
                <c:pt idx="24">
                  <c:v>453.1381861947537</c:v>
                </c:pt>
                <c:pt idx="25">
                  <c:v>393.1718356942705</c:v>
                </c:pt>
                <c:pt idx="26">
                  <c:v>337.0670334677788</c:v>
                </c:pt>
                <c:pt idx="27">
                  <c:v>285.78127849183289</c:v>
                </c:pt>
                <c:pt idx="28">
                  <c:v>239.82893843505798</c:v>
                </c:pt>
                <c:pt idx="29">
                  <c:v>199.36789634164182</c:v>
                </c:pt>
                <c:pt idx="30">
                  <c:v>164.28662106144012</c:v>
                </c:pt>
                <c:pt idx="31">
                  <c:v>134.28415362846258</c:v>
                </c:pt>
                <c:pt idx="32">
                  <c:v>108.93876105254884</c:v>
                </c:pt>
                <c:pt idx="33">
                  <c:v>87.763534410906274</c:v>
                </c:pt>
                <c:pt idx="34">
                  <c:v>70.248983403363084</c:v>
                </c:pt>
                <c:pt idx="35">
                  <c:v>55.893792465185832</c:v>
                </c:pt>
                <c:pt idx="36">
                  <c:v>44.225489094550582</c:v>
                </c:pt>
                <c:pt idx="37">
                  <c:v>34.812976866806949</c:v>
                </c:pt>
                <c:pt idx="38">
                  <c:v>27.272833371319361</c:v>
                </c:pt>
                <c:pt idx="39">
                  <c:v>21.271072280582153</c:v>
                </c:pt>
                <c:pt idx="40">
                  <c:v>16.521797290434431</c:v>
                </c:pt>
                <c:pt idx="41">
                  <c:v>12.78388737111762</c:v>
                </c:pt>
                <c:pt idx="42">
                  <c:v>9.8565809174834129</c:v>
                </c:pt>
                <c:pt idx="43">
                  <c:v>7.5745888884691963</c:v>
                </c:pt>
                <c:pt idx="44">
                  <c:v>5.8031710383090616</c:v>
                </c:pt>
                <c:pt idx="45">
                  <c:v>4.4334551100555775</c:v>
                </c:pt>
                <c:pt idx="46">
                  <c:v>3.3781626468690411</c:v>
                </c:pt>
                <c:pt idx="47">
                  <c:v>2.5678212321111773</c:v>
                </c:pt>
                <c:pt idx="48">
                  <c:v>1.9474853096391176</c:v>
                </c:pt>
                <c:pt idx="49">
                  <c:v>1.4739503571027714</c:v>
                </c:pt>
                <c:pt idx="50">
                  <c:v>1.1134228975914768</c:v>
                </c:pt>
                <c:pt idx="51">
                  <c:v>0.83959733304218243</c:v>
                </c:pt>
                <c:pt idx="52">
                  <c:v>0.6320864542040654</c:v>
                </c:pt>
                <c:pt idx="53">
                  <c:v>0.47515312733035986</c:v>
                </c:pt>
                <c:pt idx="54">
                  <c:v>0.35669416913082908</c:v>
                </c:pt>
                <c:pt idx="55">
                  <c:v>0.26743245015423189</c:v>
                </c:pt>
                <c:pt idx="56">
                  <c:v>0.2002788983737063</c:v>
                </c:pt>
                <c:pt idx="57">
                  <c:v>0.14983172048428894</c:v>
                </c:pt>
                <c:pt idx="58">
                  <c:v>0.11198546503524361</c:v>
                </c:pt>
                <c:pt idx="59">
                  <c:v>8.3627330320016791E-2</c:v>
                </c:pt>
                <c:pt idx="60">
                  <c:v>6.2402292691034707E-2</c:v>
                </c:pt>
                <c:pt idx="61">
                  <c:v>4.653218997579308E-2</c:v>
                </c:pt>
                <c:pt idx="62">
                  <c:v>3.467687435488425E-2</c:v>
                </c:pt>
              </c:numCache>
            </c:numRef>
          </c:yVal>
          <c:smooth val="1"/>
          <c:extLst>
            <c:ext xmlns:c16="http://schemas.microsoft.com/office/drawing/2014/chart" uri="{C3380CC4-5D6E-409C-BE32-E72D297353CC}">
              <c16:uniqueId val="{00000001-8271-4F36-BC99-ABAD5D6022C2}"/>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orientation val="minMax"/>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a:t>Zheijiang</a:t>
            </a:r>
          </a:p>
          <a:p>
            <a:pPr>
              <a:defRPr sz="1200"/>
            </a:pPr>
            <a:r>
              <a:rPr lang="en-US" sz="1200"/>
              <a:t>2020-01-22--02-23</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1"/>
          <c:spPr>
            <a:ln w="28575" cap="rnd">
              <a:noFill/>
              <a:round/>
            </a:ln>
            <a:effectLst/>
          </c:spPr>
          <c:marker>
            <c:symbol val="circle"/>
            <c:size val="5"/>
            <c:spPr>
              <a:solidFill>
                <a:schemeClr val="accent2"/>
              </a:solidFill>
              <a:ln w="9525">
                <a:solidFill>
                  <a:schemeClr val="accent2"/>
                </a:solidFill>
              </a:ln>
              <a:effectLst/>
            </c:spPr>
          </c:marker>
          <c:xVal>
            <c:numRef>
              <c:f>Zhejiang!$B$20:$B$80</c:f>
              <c:numCache>
                <c:formatCode>General</c:formatCode>
                <c:ptCount val="61"/>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pt idx="14">
                  <c:v>31</c:v>
                </c:pt>
                <c:pt idx="15">
                  <c:v>32</c:v>
                </c:pt>
                <c:pt idx="16">
                  <c:v>33</c:v>
                </c:pt>
                <c:pt idx="17">
                  <c:v>34</c:v>
                </c:pt>
                <c:pt idx="18">
                  <c:v>35</c:v>
                </c:pt>
                <c:pt idx="19">
                  <c:v>36</c:v>
                </c:pt>
                <c:pt idx="20">
                  <c:v>37</c:v>
                </c:pt>
                <c:pt idx="21">
                  <c:v>38</c:v>
                </c:pt>
                <c:pt idx="22">
                  <c:v>39</c:v>
                </c:pt>
                <c:pt idx="23">
                  <c:v>40</c:v>
                </c:pt>
                <c:pt idx="24">
                  <c:v>41</c:v>
                </c:pt>
                <c:pt idx="25">
                  <c:v>42</c:v>
                </c:pt>
                <c:pt idx="26">
                  <c:v>43</c:v>
                </c:pt>
                <c:pt idx="27">
                  <c:v>44</c:v>
                </c:pt>
                <c:pt idx="28">
                  <c:v>45</c:v>
                </c:pt>
                <c:pt idx="29">
                  <c:v>46</c:v>
                </c:pt>
                <c:pt idx="30">
                  <c:v>47</c:v>
                </c:pt>
                <c:pt idx="31">
                  <c:v>48</c:v>
                </c:pt>
                <c:pt idx="32">
                  <c:v>49</c:v>
                </c:pt>
                <c:pt idx="33">
                  <c:v>50</c:v>
                </c:pt>
                <c:pt idx="34">
                  <c:v>51</c:v>
                </c:pt>
                <c:pt idx="35">
                  <c:v>52</c:v>
                </c:pt>
                <c:pt idx="36">
                  <c:v>53</c:v>
                </c:pt>
                <c:pt idx="37">
                  <c:v>54</c:v>
                </c:pt>
                <c:pt idx="38">
                  <c:v>55</c:v>
                </c:pt>
                <c:pt idx="39">
                  <c:v>56</c:v>
                </c:pt>
                <c:pt idx="40">
                  <c:v>57</c:v>
                </c:pt>
                <c:pt idx="41">
                  <c:v>58</c:v>
                </c:pt>
                <c:pt idx="42">
                  <c:v>59</c:v>
                </c:pt>
                <c:pt idx="43">
                  <c:v>60</c:v>
                </c:pt>
                <c:pt idx="44">
                  <c:v>61</c:v>
                </c:pt>
                <c:pt idx="45">
                  <c:v>62</c:v>
                </c:pt>
                <c:pt idx="46">
                  <c:v>63</c:v>
                </c:pt>
                <c:pt idx="47">
                  <c:v>64</c:v>
                </c:pt>
                <c:pt idx="48">
                  <c:v>65</c:v>
                </c:pt>
                <c:pt idx="49">
                  <c:v>66</c:v>
                </c:pt>
                <c:pt idx="50">
                  <c:v>67</c:v>
                </c:pt>
                <c:pt idx="51">
                  <c:v>68</c:v>
                </c:pt>
                <c:pt idx="52">
                  <c:v>69</c:v>
                </c:pt>
                <c:pt idx="53">
                  <c:v>70</c:v>
                </c:pt>
                <c:pt idx="54">
                  <c:v>71</c:v>
                </c:pt>
                <c:pt idx="55">
                  <c:v>72</c:v>
                </c:pt>
                <c:pt idx="56">
                  <c:v>73</c:v>
                </c:pt>
                <c:pt idx="57">
                  <c:v>74</c:v>
                </c:pt>
                <c:pt idx="58">
                  <c:v>75</c:v>
                </c:pt>
                <c:pt idx="59">
                  <c:v>76</c:v>
                </c:pt>
                <c:pt idx="60">
                  <c:v>77</c:v>
                </c:pt>
              </c:numCache>
            </c:numRef>
          </c:xVal>
          <c:yVal>
            <c:numRef>
              <c:f>Zhejiang!$F$20:$F$80</c:f>
              <c:numCache>
                <c:formatCode>General</c:formatCode>
                <c:ptCount val="61"/>
                <c:pt idx="0">
                  <c:v>0</c:v>
                </c:pt>
                <c:pt idx="1">
                  <c:v>0</c:v>
                </c:pt>
                <c:pt idx="2">
                  <c:v>0</c:v>
                </c:pt>
                <c:pt idx="3">
                  <c:v>0</c:v>
                </c:pt>
                <c:pt idx="4">
                  <c:v>5</c:v>
                </c:pt>
                <c:pt idx="5">
                  <c:v>5</c:v>
                </c:pt>
                <c:pt idx="6">
                  <c:v>33</c:v>
                </c:pt>
                <c:pt idx="7">
                  <c:v>19</c:v>
                </c:pt>
                <c:pt idx="8">
                  <c:v>42</c:v>
                </c:pt>
                <c:pt idx="9">
                  <c:v>24</c:v>
                </c:pt>
                <c:pt idx="10">
                  <c:v>45</c:v>
                </c:pt>
                <c:pt idx="11">
                  <c:v>123</c:v>
                </c:pt>
                <c:pt idx="12">
                  <c:v>132</c:v>
                </c:pt>
                <c:pt idx="13">
                  <c:v>109</c:v>
                </c:pt>
                <c:pt idx="14">
                  <c:v>62</c:v>
                </c:pt>
                <c:pt idx="15">
                  <c:v>62</c:v>
                </c:pt>
                <c:pt idx="16">
                  <c:v>63</c:v>
                </c:pt>
                <c:pt idx="17">
                  <c:v>105</c:v>
                </c:pt>
                <c:pt idx="18">
                  <c:v>66</c:v>
                </c:pt>
                <c:pt idx="19">
                  <c:v>59</c:v>
                </c:pt>
                <c:pt idx="20">
                  <c:v>52</c:v>
                </c:pt>
                <c:pt idx="21">
                  <c:v>42</c:v>
                </c:pt>
                <c:pt idx="22">
                  <c:v>15</c:v>
                </c:pt>
                <c:pt idx="23">
                  <c:v>29</c:v>
                </c:pt>
                <c:pt idx="24">
                  <c:v>25</c:v>
                </c:pt>
                <c:pt idx="25">
                  <c:v>14</c:v>
                </c:pt>
                <c:pt idx="26">
                  <c:v>14</c:v>
                </c:pt>
                <c:pt idx="27">
                  <c:v>10</c:v>
                </c:pt>
                <c:pt idx="28">
                  <c:v>7</c:v>
                </c:pt>
                <c:pt idx="29">
                  <c:v>5</c:v>
                </c:pt>
                <c:pt idx="30">
                  <c:v>4</c:v>
                </c:pt>
                <c:pt idx="31">
                  <c:v>1</c:v>
                </c:pt>
                <c:pt idx="32">
                  <c:v>1</c:v>
                </c:pt>
                <c:pt idx="33">
                  <c:v>2</c:v>
                </c:pt>
                <c:pt idx="34">
                  <c:v>1</c:v>
                </c:pt>
                <c:pt idx="35">
                  <c:v>2</c:v>
                </c:pt>
                <c:pt idx="36">
                  <c:v>0</c:v>
                </c:pt>
                <c:pt idx="37">
                  <c:v>0</c:v>
                </c:pt>
              </c:numCache>
            </c:numRef>
          </c:yVal>
          <c:smooth val="0"/>
          <c:extLst>
            <c:ext xmlns:c16="http://schemas.microsoft.com/office/drawing/2014/chart" uri="{C3380CC4-5D6E-409C-BE32-E72D297353CC}">
              <c16:uniqueId val="{00000000-DC87-49A7-960D-1DCB5D48EC97}"/>
            </c:ext>
          </c:extLst>
        </c:ser>
        <c:dLbls>
          <c:showLegendKey val="0"/>
          <c:showVal val="0"/>
          <c:showCatName val="0"/>
          <c:showSerName val="0"/>
          <c:showPercent val="0"/>
          <c:showBubbleSize val="0"/>
        </c:dLbls>
        <c:axId val="309510984"/>
        <c:axId val="309508360"/>
      </c:scatterChart>
      <c:scatterChart>
        <c:scatterStyle val="smoothMarker"/>
        <c:varyColors val="0"/>
        <c:ser>
          <c:idx val="0"/>
          <c:order val="0"/>
          <c:spPr>
            <a:ln w="19050" cap="rnd">
              <a:solidFill>
                <a:schemeClr val="accent1"/>
              </a:solidFill>
              <a:round/>
            </a:ln>
            <a:effectLst/>
          </c:spPr>
          <c:marker>
            <c:symbol val="none"/>
          </c:marker>
          <c:xVal>
            <c:numRef>
              <c:f>Zhejiang!$B$20:$B$81</c:f>
              <c:numCache>
                <c:formatCode>General</c:formatCode>
                <c:ptCount val="62"/>
                <c:pt idx="0">
                  <c:v>17</c:v>
                </c:pt>
                <c:pt idx="1">
                  <c:v>18</c:v>
                </c:pt>
                <c:pt idx="2">
                  <c:v>19</c:v>
                </c:pt>
                <c:pt idx="3">
                  <c:v>20</c:v>
                </c:pt>
                <c:pt idx="4">
                  <c:v>21</c:v>
                </c:pt>
                <c:pt idx="5">
                  <c:v>22</c:v>
                </c:pt>
                <c:pt idx="6">
                  <c:v>23</c:v>
                </c:pt>
                <c:pt idx="7">
                  <c:v>24</c:v>
                </c:pt>
                <c:pt idx="8">
                  <c:v>25</c:v>
                </c:pt>
                <c:pt idx="9">
                  <c:v>26</c:v>
                </c:pt>
                <c:pt idx="10">
                  <c:v>27</c:v>
                </c:pt>
                <c:pt idx="11">
                  <c:v>28</c:v>
                </c:pt>
                <c:pt idx="12">
                  <c:v>29</c:v>
                </c:pt>
                <c:pt idx="13">
                  <c:v>30</c:v>
                </c:pt>
                <c:pt idx="14">
                  <c:v>31</c:v>
                </c:pt>
                <c:pt idx="15">
                  <c:v>32</c:v>
                </c:pt>
                <c:pt idx="16">
                  <c:v>33</c:v>
                </c:pt>
                <c:pt idx="17">
                  <c:v>34</c:v>
                </c:pt>
                <c:pt idx="18">
                  <c:v>35</c:v>
                </c:pt>
                <c:pt idx="19">
                  <c:v>36</c:v>
                </c:pt>
                <c:pt idx="20">
                  <c:v>37</c:v>
                </c:pt>
                <c:pt idx="21">
                  <c:v>38</c:v>
                </c:pt>
                <c:pt idx="22">
                  <c:v>39</c:v>
                </c:pt>
                <c:pt idx="23">
                  <c:v>40</c:v>
                </c:pt>
                <c:pt idx="24">
                  <c:v>41</c:v>
                </c:pt>
                <c:pt idx="25">
                  <c:v>42</c:v>
                </c:pt>
                <c:pt idx="26">
                  <c:v>43</c:v>
                </c:pt>
                <c:pt idx="27">
                  <c:v>44</c:v>
                </c:pt>
                <c:pt idx="28">
                  <c:v>45</c:v>
                </c:pt>
                <c:pt idx="29">
                  <c:v>46</c:v>
                </c:pt>
                <c:pt idx="30">
                  <c:v>47</c:v>
                </c:pt>
                <c:pt idx="31">
                  <c:v>48</c:v>
                </c:pt>
                <c:pt idx="32">
                  <c:v>49</c:v>
                </c:pt>
                <c:pt idx="33">
                  <c:v>50</c:v>
                </c:pt>
                <c:pt idx="34">
                  <c:v>51</c:v>
                </c:pt>
                <c:pt idx="35">
                  <c:v>52</c:v>
                </c:pt>
                <c:pt idx="36">
                  <c:v>53</c:v>
                </c:pt>
                <c:pt idx="37">
                  <c:v>54</c:v>
                </c:pt>
                <c:pt idx="38">
                  <c:v>55</c:v>
                </c:pt>
                <c:pt idx="39">
                  <c:v>56</c:v>
                </c:pt>
                <c:pt idx="40">
                  <c:v>57</c:v>
                </c:pt>
                <c:pt idx="41">
                  <c:v>58</c:v>
                </c:pt>
                <c:pt idx="42">
                  <c:v>59</c:v>
                </c:pt>
                <c:pt idx="43">
                  <c:v>60</c:v>
                </c:pt>
                <c:pt idx="44">
                  <c:v>61</c:v>
                </c:pt>
                <c:pt idx="45">
                  <c:v>62</c:v>
                </c:pt>
                <c:pt idx="46">
                  <c:v>63</c:v>
                </c:pt>
                <c:pt idx="47">
                  <c:v>64</c:v>
                </c:pt>
                <c:pt idx="48">
                  <c:v>65</c:v>
                </c:pt>
                <c:pt idx="49">
                  <c:v>66</c:v>
                </c:pt>
                <c:pt idx="50">
                  <c:v>67</c:v>
                </c:pt>
                <c:pt idx="51">
                  <c:v>68</c:v>
                </c:pt>
                <c:pt idx="52">
                  <c:v>69</c:v>
                </c:pt>
                <c:pt idx="53">
                  <c:v>70</c:v>
                </c:pt>
                <c:pt idx="54">
                  <c:v>71</c:v>
                </c:pt>
                <c:pt idx="55">
                  <c:v>72</c:v>
                </c:pt>
                <c:pt idx="56">
                  <c:v>73</c:v>
                </c:pt>
                <c:pt idx="57">
                  <c:v>74</c:v>
                </c:pt>
                <c:pt idx="58">
                  <c:v>75</c:v>
                </c:pt>
                <c:pt idx="59">
                  <c:v>76</c:v>
                </c:pt>
                <c:pt idx="60">
                  <c:v>77</c:v>
                </c:pt>
                <c:pt idx="61">
                  <c:v>78</c:v>
                </c:pt>
              </c:numCache>
            </c:numRef>
          </c:xVal>
          <c:yVal>
            <c:numRef>
              <c:f>Zhejiang!$E$20:$E$81</c:f>
              <c:numCache>
                <c:formatCode>General</c:formatCode>
                <c:ptCount val="62"/>
                <c:pt idx="0">
                  <c:v>1.0937904326209121E-17</c:v>
                </c:pt>
                <c:pt idx="1">
                  <c:v>8.4791739210818469E-8</c:v>
                </c:pt>
                <c:pt idx="2">
                  <c:v>3.4931668980646581E-4</c:v>
                </c:pt>
                <c:pt idx="3">
                  <c:v>2.9026507365076351E-2</c:v>
                </c:pt>
                <c:pt idx="4">
                  <c:v>0.43363185637215845</c:v>
                </c:pt>
                <c:pt idx="5">
                  <c:v>2.5659942941781799</c:v>
                </c:pt>
                <c:pt idx="6">
                  <c:v>8.6573837642852833</c:v>
                </c:pt>
                <c:pt idx="7">
                  <c:v>20.218361469768571</c:v>
                </c:pt>
                <c:pt idx="8">
                  <c:v>36.619062544185319</c:v>
                </c:pt>
                <c:pt idx="9">
                  <c:v>55.243438139955686</c:v>
                </c:pt>
                <c:pt idx="10">
                  <c:v>72.775653484875477</c:v>
                </c:pt>
                <c:pt idx="11">
                  <c:v>86.490356393043356</c:v>
                </c:pt>
                <c:pt idx="12">
                  <c:v>94.907555440192425</c:v>
                </c:pt>
                <c:pt idx="13">
                  <c:v>97.804524804757008</c:v>
                </c:pt>
                <c:pt idx="14">
                  <c:v>95.865353416081675</c:v>
                </c:pt>
                <c:pt idx="15">
                  <c:v>90.244461839227995</c:v>
                </c:pt>
                <c:pt idx="16">
                  <c:v>82.205795125709969</c:v>
                </c:pt>
                <c:pt idx="17">
                  <c:v>72.891632632945985</c:v>
                </c:pt>
                <c:pt idx="18">
                  <c:v>63.211195699830078</c:v>
                </c:pt>
                <c:pt idx="19">
                  <c:v>53.814674254112106</c:v>
                </c:pt>
                <c:pt idx="20">
                  <c:v>45.116889466190969</c:v>
                </c:pt>
                <c:pt idx="21">
                  <c:v>37.343038084818694</c:v>
                </c:pt>
                <c:pt idx="22">
                  <c:v>30.578898239995944</c:v>
                </c:pt>
                <c:pt idx="23">
                  <c:v>24.816063581641448</c:v>
                </c:pt>
                <c:pt idx="24">
                  <c:v>19.988354792941458</c:v>
                </c:pt>
                <c:pt idx="25">
                  <c:v>15.998840901570489</c:v>
                </c:pt>
                <c:pt idx="26">
                  <c:v>12.738537379975664</c:v>
                </c:pt>
                <c:pt idx="27">
                  <c:v>10.098452404404533</c:v>
                </c:pt>
                <c:pt idx="28">
                  <c:v>7.9766909167633244</c:v>
                </c:pt>
                <c:pt idx="29">
                  <c:v>6.2821014976175409</c:v>
                </c:pt>
                <c:pt idx="30">
                  <c:v>4.9356406669968527</c:v>
                </c:pt>
                <c:pt idx="31">
                  <c:v>3.8703248370657368</c:v>
                </c:pt>
                <c:pt idx="32">
                  <c:v>3.0303813894515783</c:v>
                </c:pt>
                <c:pt idx="33">
                  <c:v>2.3700080598584394</c:v>
                </c:pt>
                <c:pt idx="34">
                  <c:v>1.852000679065148</c:v>
                </c:pt>
                <c:pt idx="35">
                  <c:v>1.4464044167471741</c:v>
                </c:pt>
                <c:pt idx="36">
                  <c:v>1.1292729382112991</c:v>
                </c:pt>
                <c:pt idx="37">
                  <c:v>0.88157418803467913</c:v>
                </c:pt>
                <c:pt idx="38">
                  <c:v>0.68825341760156622</c:v>
                </c:pt>
                <c:pt idx="39">
                  <c:v>0.53744789489693512</c:v>
                </c:pt>
                <c:pt idx="40">
                  <c:v>0.4198393372756572</c:v>
                </c:pt>
                <c:pt idx="41">
                  <c:v>0.32812658890488289</c:v>
                </c:pt>
                <c:pt idx="42">
                  <c:v>0.25660045413898724</c:v>
                </c:pt>
                <c:pt idx="43">
                  <c:v>0.2008036009776068</c:v>
                </c:pt>
                <c:pt idx="44">
                  <c:v>0.15726024191616086</c:v>
                </c:pt>
                <c:pt idx="45">
                  <c:v>0.12326238070154737</c:v>
                </c:pt>
                <c:pt idx="46">
                  <c:v>9.6701492492012181E-2</c:v>
                </c:pt>
                <c:pt idx="47">
                  <c:v>7.5936427411678067E-2</c:v>
                </c:pt>
                <c:pt idx="48">
                  <c:v>5.9690023556507085E-2</c:v>
                </c:pt>
                <c:pt idx="49">
                  <c:v>4.6968365339243812E-2</c:v>
                </c:pt>
                <c:pt idx="50">
                  <c:v>3.6997834852918798E-2</c:v>
                </c:pt>
                <c:pt idx="51">
                  <c:v>2.9176100006434214E-2</c:v>
                </c:pt>
                <c:pt idx="52">
                  <c:v>2.303399157188659E-2</c:v>
                </c:pt>
                <c:pt idx="53">
                  <c:v>1.8205870858289171E-2</c:v>
                </c:pt>
                <c:pt idx="54">
                  <c:v>1.4406607600580426E-2</c:v>
                </c:pt>
                <c:pt idx="55">
                  <c:v>1.1413697941688061E-2</c:v>
                </c:pt>
                <c:pt idx="56">
                  <c:v>9.0533758003018359E-3</c:v>
                </c:pt>
                <c:pt idx="57">
                  <c:v>7.1898248151421448E-3</c:v>
                </c:pt>
                <c:pt idx="58">
                  <c:v>5.7167967258530692E-3</c:v>
                </c:pt>
                <c:pt idx="59">
                  <c:v>4.5510970944101512E-3</c:v>
                </c:pt>
                <c:pt idx="60">
                  <c:v>3.6275200138937667E-3</c:v>
                </c:pt>
                <c:pt idx="61">
                  <c:v>2.8949073258963715E-3</c:v>
                </c:pt>
              </c:numCache>
            </c:numRef>
          </c:yVal>
          <c:smooth val="1"/>
          <c:extLst>
            <c:ext xmlns:c16="http://schemas.microsoft.com/office/drawing/2014/chart" uri="{C3380CC4-5D6E-409C-BE32-E72D297353CC}">
              <c16:uniqueId val="{00000001-DC87-49A7-960D-1DCB5D48EC97}"/>
            </c:ext>
          </c:extLst>
        </c:ser>
        <c:dLbls>
          <c:showLegendKey val="0"/>
          <c:showVal val="0"/>
          <c:showCatName val="0"/>
          <c:showSerName val="0"/>
          <c:showPercent val="0"/>
          <c:showBubbleSize val="0"/>
        </c:dLbls>
        <c:axId val="309510984"/>
        <c:axId val="309508360"/>
      </c:scatterChart>
      <c:valAx>
        <c:axId val="309510984"/>
        <c:scaling>
          <c:orientation val="minMax"/>
          <c:max val="8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08360"/>
        <c:crosses val="autoZero"/>
        <c:crossBetween val="midCat"/>
      </c:valAx>
      <c:valAx>
        <c:axId val="309508360"/>
        <c:scaling>
          <c:logBase val="10"/>
          <c:orientation val="minMax"/>
          <c:min val="0.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951098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Length of epidemic vs C</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Fujian!$R$6:$R$25</c:f>
              <c:numCache>
                <c:formatCode>General</c:formatCode>
                <c:ptCount val="20"/>
              </c:numCache>
            </c:numRef>
          </c:xVal>
          <c:yVal>
            <c:numRef>
              <c:f>Fujian!$T$6:$T$25</c:f>
              <c:numCache>
                <c:formatCode>General</c:formatCode>
                <c:ptCount val="20"/>
              </c:numCache>
            </c:numRef>
          </c:yVal>
          <c:smooth val="0"/>
          <c:extLst>
            <c:ext xmlns:c16="http://schemas.microsoft.com/office/drawing/2014/chart" uri="{C3380CC4-5D6E-409C-BE32-E72D297353CC}">
              <c16:uniqueId val="{00000000-19D6-4013-BC0F-81EBA40B9721}"/>
            </c:ext>
          </c:extLst>
        </c:ser>
        <c:dLbls>
          <c:showLegendKey val="0"/>
          <c:showVal val="0"/>
          <c:showCatName val="0"/>
          <c:showSerName val="0"/>
          <c:showPercent val="0"/>
          <c:showBubbleSize val="0"/>
        </c:dLbls>
        <c:axId val="674117448"/>
        <c:axId val="674120728"/>
      </c:scatterChart>
      <c:valAx>
        <c:axId val="6741174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4120728"/>
        <c:crosses val="autoZero"/>
        <c:crossBetween val="midCat"/>
      </c:valAx>
      <c:valAx>
        <c:axId val="674120728"/>
        <c:scaling>
          <c:logBase val="3"/>
          <c:orientation val="minMax"/>
          <c:min val="27"/>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41174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Days wrongly predicted vs day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xVal>
            <c:numRef>
              <c:f>Fujian!$M$8:$M$24</c:f>
              <c:numCache>
                <c:formatCode>General</c:formatCode>
                <c:ptCount val="17"/>
              </c:numCache>
            </c:numRef>
          </c:xVal>
          <c:yVal>
            <c:numRef>
              <c:f>Fujian!$AE$8:$AE$25</c:f>
              <c:numCache>
                <c:formatCode>General</c:formatCode>
                <c:ptCount val="18"/>
              </c:numCache>
            </c:numRef>
          </c:yVal>
          <c:smooth val="0"/>
          <c:extLst>
            <c:ext xmlns:c16="http://schemas.microsoft.com/office/drawing/2014/chart" uri="{C3380CC4-5D6E-409C-BE32-E72D297353CC}">
              <c16:uniqueId val="{00000000-AF7F-43C8-BC78-7E4FE885EC8E}"/>
            </c:ext>
          </c:extLst>
        </c:ser>
        <c:dLbls>
          <c:showLegendKey val="0"/>
          <c:showVal val="0"/>
          <c:showCatName val="0"/>
          <c:showSerName val="0"/>
          <c:showPercent val="0"/>
          <c:showBubbleSize val="0"/>
        </c:dLbls>
        <c:axId val="757021848"/>
        <c:axId val="757025456"/>
      </c:scatterChart>
      <c:valAx>
        <c:axId val="7570218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7025456"/>
        <c:crosses val="autoZero"/>
        <c:crossBetween val="midCat"/>
      </c:valAx>
      <c:valAx>
        <c:axId val="7570254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70218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4.xml"/><Relationship Id="rId3" Type="http://schemas.openxmlformats.org/officeDocument/2006/relationships/chart" Target="../charts/chart9.xml"/><Relationship Id="rId7" Type="http://schemas.openxmlformats.org/officeDocument/2006/relationships/chart" Target="../charts/chart13.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10" Type="http://schemas.openxmlformats.org/officeDocument/2006/relationships/chart" Target="../charts/chart16.xml"/><Relationship Id="rId4" Type="http://schemas.openxmlformats.org/officeDocument/2006/relationships/chart" Target="../charts/chart10.xml"/><Relationship Id="rId9" Type="http://schemas.openxmlformats.org/officeDocument/2006/relationships/chart" Target="../charts/chart15.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s>
</file>

<file path=xl/drawings/_rels/drawing6.xml.rels><?xml version="1.0" encoding="UTF-8" standalone="yes"?>
<Relationships xmlns="http://schemas.openxmlformats.org/package/2006/relationships"><Relationship Id="rId8" Type="http://schemas.openxmlformats.org/officeDocument/2006/relationships/chart" Target="../charts/chart27.xml"/><Relationship Id="rId3" Type="http://schemas.openxmlformats.org/officeDocument/2006/relationships/chart" Target="../charts/chart22.xml"/><Relationship Id="rId7" Type="http://schemas.openxmlformats.org/officeDocument/2006/relationships/chart" Target="../charts/chart26.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10" Type="http://schemas.openxmlformats.org/officeDocument/2006/relationships/chart" Target="../charts/chart29.xml"/><Relationship Id="rId4" Type="http://schemas.openxmlformats.org/officeDocument/2006/relationships/chart" Target="../charts/chart23.xml"/><Relationship Id="rId9" Type="http://schemas.openxmlformats.org/officeDocument/2006/relationships/chart" Target="../charts/chart28.xml"/></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7</xdr:col>
      <xdr:colOff>205740</xdr:colOff>
      <xdr:row>3</xdr:row>
      <xdr:rowOff>68580</xdr:rowOff>
    </xdr:from>
    <xdr:to>
      <xdr:col>11</xdr:col>
      <xdr:colOff>373380</xdr:colOff>
      <xdr:row>18</xdr:row>
      <xdr:rowOff>68580</xdr:rowOff>
    </xdr:to>
    <xdr:graphicFrame macro="">
      <xdr:nvGraphicFramePr>
        <xdr:cNvPr id="2" name="Chart 1">
          <a:extLst>
            <a:ext uri="{FF2B5EF4-FFF2-40B4-BE49-F238E27FC236}">
              <a16:creationId xmlns:a16="http://schemas.microsoft.com/office/drawing/2014/main" id="{5207B639-4290-4E73-B857-9C34BE0367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464820</xdr:colOff>
      <xdr:row>3</xdr:row>
      <xdr:rowOff>60960</xdr:rowOff>
    </xdr:from>
    <xdr:to>
      <xdr:col>15</xdr:col>
      <xdr:colOff>91440</xdr:colOff>
      <xdr:row>18</xdr:row>
      <xdr:rowOff>60960</xdr:rowOff>
    </xdr:to>
    <xdr:graphicFrame macro="">
      <xdr:nvGraphicFramePr>
        <xdr:cNvPr id="4" name="Chart 3">
          <a:extLst>
            <a:ext uri="{FF2B5EF4-FFF2-40B4-BE49-F238E27FC236}">
              <a16:creationId xmlns:a16="http://schemas.microsoft.com/office/drawing/2014/main" id="{3757F5DE-3020-420F-8F84-3B3830115D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30480</xdr:colOff>
      <xdr:row>2</xdr:row>
      <xdr:rowOff>175260</xdr:rowOff>
    </xdr:from>
    <xdr:to>
      <xdr:col>12</xdr:col>
      <xdr:colOff>312420</xdr:colOff>
      <xdr:row>20</xdr:row>
      <xdr:rowOff>91440</xdr:rowOff>
    </xdr:to>
    <xdr:graphicFrame macro="">
      <xdr:nvGraphicFramePr>
        <xdr:cNvPr id="2" name="Chart 1">
          <a:extLst>
            <a:ext uri="{FF2B5EF4-FFF2-40B4-BE49-F238E27FC236}">
              <a16:creationId xmlns:a16="http://schemas.microsoft.com/office/drawing/2014/main" id="{61C35CAC-D28E-4A51-B8B2-2A4C6EE51D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327660</xdr:colOff>
      <xdr:row>2</xdr:row>
      <xdr:rowOff>175260</xdr:rowOff>
    </xdr:from>
    <xdr:to>
      <xdr:col>17</xdr:col>
      <xdr:colOff>0</xdr:colOff>
      <xdr:row>20</xdr:row>
      <xdr:rowOff>91440</xdr:rowOff>
    </xdr:to>
    <xdr:graphicFrame macro="">
      <xdr:nvGraphicFramePr>
        <xdr:cNvPr id="5" name="Chart 4">
          <a:extLst>
            <a:ext uri="{FF2B5EF4-FFF2-40B4-BE49-F238E27FC236}">
              <a16:creationId xmlns:a16="http://schemas.microsoft.com/office/drawing/2014/main" id="{03E7A63B-95D1-43C0-B006-7DB3F9FBF1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22860</xdr:colOff>
      <xdr:row>3</xdr:row>
      <xdr:rowOff>38100</xdr:rowOff>
    </xdr:from>
    <xdr:to>
      <xdr:col>12</xdr:col>
      <xdr:colOff>510540</xdr:colOff>
      <xdr:row>22</xdr:row>
      <xdr:rowOff>15240</xdr:rowOff>
    </xdr:to>
    <xdr:graphicFrame macro="">
      <xdr:nvGraphicFramePr>
        <xdr:cNvPr id="2" name="Chart 1">
          <a:extLst>
            <a:ext uri="{FF2B5EF4-FFF2-40B4-BE49-F238E27FC236}">
              <a16:creationId xmlns:a16="http://schemas.microsoft.com/office/drawing/2014/main" id="{D0D535F0-51A7-45A6-8F54-A6EB3D0AD0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556260</xdr:colOff>
      <xdr:row>3</xdr:row>
      <xdr:rowOff>0</xdr:rowOff>
    </xdr:from>
    <xdr:to>
      <xdr:col>17</xdr:col>
      <xdr:colOff>434340</xdr:colOff>
      <xdr:row>21</xdr:row>
      <xdr:rowOff>160020</xdr:rowOff>
    </xdr:to>
    <xdr:graphicFrame macro="">
      <xdr:nvGraphicFramePr>
        <xdr:cNvPr id="3" name="Chart 2">
          <a:extLst>
            <a:ext uri="{FF2B5EF4-FFF2-40B4-BE49-F238E27FC236}">
              <a16:creationId xmlns:a16="http://schemas.microsoft.com/office/drawing/2014/main" id="{30D85CD2-1021-443A-80A5-721C20D1DA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160020</xdr:colOff>
      <xdr:row>4</xdr:row>
      <xdr:rowOff>38100</xdr:rowOff>
    </xdr:from>
    <xdr:to>
      <xdr:col>11</xdr:col>
      <xdr:colOff>601980</xdr:colOff>
      <xdr:row>22</xdr:row>
      <xdr:rowOff>83820</xdr:rowOff>
    </xdr:to>
    <xdr:graphicFrame macro="">
      <xdr:nvGraphicFramePr>
        <xdr:cNvPr id="2" name="Chart 1">
          <a:extLst>
            <a:ext uri="{FF2B5EF4-FFF2-40B4-BE49-F238E27FC236}">
              <a16:creationId xmlns:a16="http://schemas.microsoft.com/office/drawing/2014/main" id="{A6AB5885-3817-4EFF-95F8-2B9B5DC453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32</xdr:col>
      <xdr:colOff>396240</xdr:colOff>
      <xdr:row>1</xdr:row>
      <xdr:rowOff>137160</xdr:rowOff>
    </xdr:from>
    <xdr:to>
      <xdr:col>36</xdr:col>
      <xdr:colOff>190500</xdr:colOff>
      <xdr:row>14</xdr:row>
      <xdr:rowOff>0</xdr:rowOff>
    </xdr:to>
    <xdr:graphicFrame macro="">
      <xdr:nvGraphicFramePr>
        <xdr:cNvPr id="4" name="Chart 3">
          <a:extLst>
            <a:ext uri="{FF2B5EF4-FFF2-40B4-BE49-F238E27FC236}">
              <a16:creationId xmlns:a16="http://schemas.microsoft.com/office/drawing/2014/main" id="{913E1E42-A1CF-42D8-9A7B-9CBFC97A8C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40</xdr:col>
      <xdr:colOff>320040</xdr:colOff>
      <xdr:row>1</xdr:row>
      <xdr:rowOff>114300</xdr:rowOff>
    </xdr:from>
    <xdr:to>
      <xdr:col>48</xdr:col>
      <xdr:colOff>15240</xdr:colOff>
      <xdr:row>16</xdr:row>
      <xdr:rowOff>114300</xdr:rowOff>
    </xdr:to>
    <xdr:graphicFrame macro="">
      <xdr:nvGraphicFramePr>
        <xdr:cNvPr id="5" name="Chart 4">
          <a:extLst>
            <a:ext uri="{FF2B5EF4-FFF2-40B4-BE49-F238E27FC236}">
              <a16:creationId xmlns:a16="http://schemas.microsoft.com/office/drawing/2014/main" id="{40130ED7-98E3-49BC-B864-8D88085CEB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48</xdr:col>
      <xdr:colOff>114300</xdr:colOff>
      <xdr:row>15</xdr:row>
      <xdr:rowOff>60960</xdr:rowOff>
    </xdr:from>
    <xdr:to>
      <xdr:col>54</xdr:col>
      <xdr:colOff>167640</xdr:colOff>
      <xdr:row>32</xdr:row>
      <xdr:rowOff>175260</xdr:rowOff>
    </xdr:to>
    <xdr:graphicFrame macro="">
      <xdr:nvGraphicFramePr>
        <xdr:cNvPr id="6" name="Chart 5">
          <a:extLst>
            <a:ext uri="{FF2B5EF4-FFF2-40B4-BE49-F238E27FC236}">
              <a16:creationId xmlns:a16="http://schemas.microsoft.com/office/drawing/2014/main" id="{07139FDB-2D84-4A45-B953-502BC78D11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40</xdr:col>
      <xdr:colOff>403860</xdr:colOff>
      <xdr:row>16</xdr:row>
      <xdr:rowOff>144780</xdr:rowOff>
    </xdr:from>
    <xdr:to>
      <xdr:col>48</xdr:col>
      <xdr:colOff>99060</xdr:colOff>
      <xdr:row>31</xdr:row>
      <xdr:rowOff>144780</xdr:rowOff>
    </xdr:to>
    <xdr:graphicFrame macro="">
      <xdr:nvGraphicFramePr>
        <xdr:cNvPr id="7" name="Chart 6">
          <a:extLst>
            <a:ext uri="{FF2B5EF4-FFF2-40B4-BE49-F238E27FC236}">
              <a16:creationId xmlns:a16="http://schemas.microsoft.com/office/drawing/2014/main" id="{DBAB63F4-52C0-47BB-A795-315F13D2A2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36</xdr:col>
      <xdr:colOff>510540</xdr:colOff>
      <xdr:row>1</xdr:row>
      <xdr:rowOff>60960</xdr:rowOff>
    </xdr:from>
    <xdr:to>
      <xdr:col>39</xdr:col>
      <xdr:colOff>472440</xdr:colOff>
      <xdr:row>16</xdr:row>
      <xdr:rowOff>137160</xdr:rowOff>
    </xdr:to>
    <xdr:graphicFrame macro="">
      <xdr:nvGraphicFramePr>
        <xdr:cNvPr id="8" name="Chart 7">
          <a:extLst>
            <a:ext uri="{FF2B5EF4-FFF2-40B4-BE49-F238E27FC236}">
              <a16:creationId xmlns:a16="http://schemas.microsoft.com/office/drawing/2014/main" id="{2B69A9EF-DC0F-4DCF-8893-B2CC63B423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32</xdr:col>
      <xdr:colOff>297180</xdr:colOff>
      <xdr:row>16</xdr:row>
      <xdr:rowOff>137160</xdr:rowOff>
    </xdr:from>
    <xdr:to>
      <xdr:col>36</xdr:col>
      <xdr:colOff>236220</xdr:colOff>
      <xdr:row>34</xdr:row>
      <xdr:rowOff>114300</xdr:rowOff>
    </xdr:to>
    <xdr:graphicFrame macro="">
      <xdr:nvGraphicFramePr>
        <xdr:cNvPr id="9" name="Chart 8">
          <a:extLst>
            <a:ext uri="{FF2B5EF4-FFF2-40B4-BE49-F238E27FC236}">
              <a16:creationId xmlns:a16="http://schemas.microsoft.com/office/drawing/2014/main" id="{A4CAAD54-D3DA-47B3-9660-2C0C98E578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36</xdr:col>
      <xdr:colOff>289560</xdr:colOff>
      <xdr:row>21</xdr:row>
      <xdr:rowOff>76200</xdr:rowOff>
    </xdr:from>
    <xdr:to>
      <xdr:col>40</xdr:col>
      <xdr:colOff>403860</xdr:colOff>
      <xdr:row>36</xdr:row>
      <xdr:rowOff>76200</xdr:rowOff>
    </xdr:to>
    <xdr:graphicFrame macro="">
      <xdr:nvGraphicFramePr>
        <xdr:cNvPr id="10" name="Chart 9">
          <a:extLst>
            <a:ext uri="{FF2B5EF4-FFF2-40B4-BE49-F238E27FC236}">
              <a16:creationId xmlns:a16="http://schemas.microsoft.com/office/drawing/2014/main" id="{E56DEA57-711B-40DB-8E67-53C31EBFC8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32</xdr:col>
      <xdr:colOff>243840</xdr:colOff>
      <xdr:row>35</xdr:row>
      <xdr:rowOff>53340</xdr:rowOff>
    </xdr:from>
    <xdr:to>
      <xdr:col>37</xdr:col>
      <xdr:colOff>99060</xdr:colOff>
      <xdr:row>55</xdr:row>
      <xdr:rowOff>68580</xdr:rowOff>
    </xdr:to>
    <xdr:graphicFrame macro="">
      <xdr:nvGraphicFramePr>
        <xdr:cNvPr id="11" name="Chart 10">
          <a:extLst>
            <a:ext uri="{FF2B5EF4-FFF2-40B4-BE49-F238E27FC236}">
              <a16:creationId xmlns:a16="http://schemas.microsoft.com/office/drawing/2014/main" id="{07A9D751-2316-4A05-926B-8F0AA21A9D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53340</xdr:colOff>
      <xdr:row>4</xdr:row>
      <xdr:rowOff>22860</xdr:rowOff>
    </xdr:from>
    <xdr:to>
      <xdr:col>16</xdr:col>
      <xdr:colOff>495300</xdr:colOff>
      <xdr:row>22</xdr:row>
      <xdr:rowOff>68580</xdr:rowOff>
    </xdr:to>
    <xdr:graphicFrame macro="">
      <xdr:nvGraphicFramePr>
        <xdr:cNvPr id="13" name="Chart 12">
          <a:extLst>
            <a:ext uri="{FF2B5EF4-FFF2-40B4-BE49-F238E27FC236}">
              <a16:creationId xmlns:a16="http://schemas.microsoft.com/office/drawing/2014/main" id="{DD5FF342-103E-42E1-B76F-B6232E0782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175260</xdr:colOff>
      <xdr:row>2</xdr:row>
      <xdr:rowOff>0</xdr:rowOff>
    </xdr:from>
    <xdr:to>
      <xdr:col>13</xdr:col>
      <xdr:colOff>7620</xdr:colOff>
      <xdr:row>20</xdr:row>
      <xdr:rowOff>45720</xdr:rowOff>
    </xdr:to>
    <xdr:graphicFrame macro="">
      <xdr:nvGraphicFramePr>
        <xdr:cNvPr id="2" name="Chart 1">
          <a:extLst>
            <a:ext uri="{FF2B5EF4-FFF2-40B4-BE49-F238E27FC236}">
              <a16:creationId xmlns:a16="http://schemas.microsoft.com/office/drawing/2014/main" id="{AC6D343F-C838-4179-8ACD-29D968F911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32</xdr:col>
      <xdr:colOff>243840</xdr:colOff>
      <xdr:row>35</xdr:row>
      <xdr:rowOff>53340</xdr:rowOff>
    </xdr:from>
    <xdr:to>
      <xdr:col>37</xdr:col>
      <xdr:colOff>99060</xdr:colOff>
      <xdr:row>55</xdr:row>
      <xdr:rowOff>68580</xdr:rowOff>
    </xdr:to>
    <xdr:graphicFrame macro="">
      <xdr:nvGraphicFramePr>
        <xdr:cNvPr id="22" name="Chart 21">
          <a:extLst>
            <a:ext uri="{FF2B5EF4-FFF2-40B4-BE49-F238E27FC236}">
              <a16:creationId xmlns:a16="http://schemas.microsoft.com/office/drawing/2014/main" id="{06EDF3FB-5CED-4690-B094-8E26A45E8E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7620</xdr:colOff>
      <xdr:row>1</xdr:row>
      <xdr:rowOff>175260</xdr:rowOff>
    </xdr:from>
    <xdr:to>
      <xdr:col>17</xdr:col>
      <xdr:colOff>449580</xdr:colOff>
      <xdr:row>20</xdr:row>
      <xdr:rowOff>38100</xdr:rowOff>
    </xdr:to>
    <xdr:graphicFrame macro="">
      <xdr:nvGraphicFramePr>
        <xdr:cNvPr id="13" name="Chart 12">
          <a:extLst>
            <a:ext uri="{FF2B5EF4-FFF2-40B4-BE49-F238E27FC236}">
              <a16:creationId xmlns:a16="http://schemas.microsoft.com/office/drawing/2014/main" id="{648754FA-F6AA-477E-93E1-01968E7234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9</xdr:col>
      <xdr:colOff>175260</xdr:colOff>
      <xdr:row>2</xdr:row>
      <xdr:rowOff>0</xdr:rowOff>
    </xdr:from>
    <xdr:to>
      <xdr:col>15</xdr:col>
      <xdr:colOff>7620</xdr:colOff>
      <xdr:row>20</xdr:row>
      <xdr:rowOff>45720</xdr:rowOff>
    </xdr:to>
    <xdr:graphicFrame macro="">
      <xdr:nvGraphicFramePr>
        <xdr:cNvPr id="2" name="Chart 1">
          <a:extLst>
            <a:ext uri="{FF2B5EF4-FFF2-40B4-BE49-F238E27FC236}">
              <a16:creationId xmlns:a16="http://schemas.microsoft.com/office/drawing/2014/main" id="{311F2AE5-29A2-499C-BBEE-E2ECA3B5E4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243840</xdr:colOff>
      <xdr:row>35</xdr:row>
      <xdr:rowOff>53340</xdr:rowOff>
    </xdr:from>
    <xdr:to>
      <xdr:col>39</xdr:col>
      <xdr:colOff>99060</xdr:colOff>
      <xdr:row>55</xdr:row>
      <xdr:rowOff>68580</xdr:rowOff>
    </xdr:to>
    <xdr:graphicFrame macro="">
      <xdr:nvGraphicFramePr>
        <xdr:cNvPr id="3" name="Chart 2">
          <a:extLst>
            <a:ext uri="{FF2B5EF4-FFF2-40B4-BE49-F238E27FC236}">
              <a16:creationId xmlns:a16="http://schemas.microsoft.com/office/drawing/2014/main" id="{07025E4E-16C3-4D26-ADE4-981B36F038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7620</xdr:colOff>
      <xdr:row>1</xdr:row>
      <xdr:rowOff>175260</xdr:rowOff>
    </xdr:from>
    <xdr:to>
      <xdr:col>19</xdr:col>
      <xdr:colOff>449580</xdr:colOff>
      <xdr:row>20</xdr:row>
      <xdr:rowOff>38100</xdr:rowOff>
    </xdr:to>
    <xdr:graphicFrame macro="">
      <xdr:nvGraphicFramePr>
        <xdr:cNvPr id="4" name="Chart 3">
          <a:extLst>
            <a:ext uri="{FF2B5EF4-FFF2-40B4-BE49-F238E27FC236}">
              <a16:creationId xmlns:a16="http://schemas.microsoft.com/office/drawing/2014/main" id="{6B135650-F703-4DD7-892B-87ECD61500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0</xdr:colOff>
      <xdr:row>2</xdr:row>
      <xdr:rowOff>0</xdr:rowOff>
    </xdr:from>
    <xdr:to>
      <xdr:col>23</xdr:col>
      <xdr:colOff>434340</xdr:colOff>
      <xdr:row>20</xdr:row>
      <xdr:rowOff>45720</xdr:rowOff>
    </xdr:to>
    <xdr:graphicFrame macro="">
      <xdr:nvGraphicFramePr>
        <xdr:cNvPr id="5" name="Chart 4">
          <a:extLst>
            <a:ext uri="{FF2B5EF4-FFF2-40B4-BE49-F238E27FC236}">
              <a16:creationId xmlns:a16="http://schemas.microsoft.com/office/drawing/2014/main" id="{994851FC-2011-4662-A32A-7F337124AC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320040</xdr:colOff>
      <xdr:row>45</xdr:row>
      <xdr:rowOff>175260</xdr:rowOff>
    </xdr:from>
    <xdr:to>
      <xdr:col>13</xdr:col>
      <xdr:colOff>457200</xdr:colOff>
      <xdr:row>63</xdr:row>
      <xdr:rowOff>68580</xdr:rowOff>
    </xdr:to>
    <xdr:graphicFrame macro="">
      <xdr:nvGraphicFramePr>
        <xdr:cNvPr id="8" name="Chart 7">
          <a:extLst>
            <a:ext uri="{FF2B5EF4-FFF2-40B4-BE49-F238E27FC236}">
              <a16:creationId xmlns:a16="http://schemas.microsoft.com/office/drawing/2014/main" id="{B26E738E-09AA-4ABF-9C0C-EEB5D228D53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0</xdr:colOff>
      <xdr:row>46</xdr:row>
      <xdr:rowOff>0</xdr:rowOff>
    </xdr:from>
    <xdr:to>
      <xdr:col>17</xdr:col>
      <xdr:colOff>601980</xdr:colOff>
      <xdr:row>63</xdr:row>
      <xdr:rowOff>76200</xdr:rowOff>
    </xdr:to>
    <xdr:graphicFrame macro="">
      <xdr:nvGraphicFramePr>
        <xdr:cNvPr id="9" name="Chart 8">
          <a:extLst>
            <a:ext uri="{FF2B5EF4-FFF2-40B4-BE49-F238E27FC236}">
              <a16:creationId xmlns:a16="http://schemas.microsoft.com/office/drawing/2014/main" id="{F72685CC-9C09-4DA5-8ED8-E32715DBC4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190500</xdr:colOff>
      <xdr:row>64</xdr:row>
      <xdr:rowOff>7620</xdr:rowOff>
    </xdr:from>
    <xdr:to>
      <xdr:col>17</xdr:col>
      <xdr:colOff>556260</xdr:colOff>
      <xdr:row>81</xdr:row>
      <xdr:rowOff>83820</xdr:rowOff>
    </xdr:to>
    <xdr:grpSp>
      <xdr:nvGrpSpPr>
        <xdr:cNvPr id="6" name="Group 5">
          <a:extLst>
            <a:ext uri="{FF2B5EF4-FFF2-40B4-BE49-F238E27FC236}">
              <a16:creationId xmlns:a16="http://schemas.microsoft.com/office/drawing/2014/main" id="{40BAB81B-5683-4E5B-86AA-51C02C627EEB}"/>
            </a:ext>
          </a:extLst>
        </xdr:cNvPr>
        <xdr:cNvGrpSpPr/>
      </xdr:nvGrpSpPr>
      <xdr:grpSpPr>
        <a:xfrm>
          <a:off x="6736080" y="11711940"/>
          <a:ext cx="5387340" cy="3185160"/>
          <a:chOff x="6736080" y="11711940"/>
          <a:chExt cx="5387340" cy="3185160"/>
        </a:xfrm>
      </xdr:grpSpPr>
      <xdr:graphicFrame macro="">
        <xdr:nvGraphicFramePr>
          <xdr:cNvPr id="12" name="Chart 11">
            <a:extLst>
              <a:ext uri="{FF2B5EF4-FFF2-40B4-BE49-F238E27FC236}">
                <a16:creationId xmlns:a16="http://schemas.microsoft.com/office/drawing/2014/main" id="{AD724809-4636-43BC-A397-4AD3FD3B460E}"/>
              </a:ext>
            </a:extLst>
          </xdr:cNvPr>
          <xdr:cNvGraphicFramePr>
            <a:graphicFrameLocks/>
          </xdr:cNvGraphicFramePr>
        </xdr:nvGraphicFramePr>
        <xdr:xfrm>
          <a:off x="9593580" y="11742420"/>
          <a:ext cx="2529840" cy="3116580"/>
        </xdr:xfrm>
        <a:graphic>
          <a:graphicData uri="http://schemas.openxmlformats.org/drawingml/2006/chart">
            <c:chart xmlns:c="http://schemas.openxmlformats.org/drawingml/2006/chart" xmlns:r="http://schemas.openxmlformats.org/officeDocument/2006/relationships" r:id="rId7"/>
          </a:graphicData>
        </a:graphic>
      </xdr:graphicFrame>
      <xdr:graphicFrame macro="">
        <xdr:nvGraphicFramePr>
          <xdr:cNvPr id="13" name="Chart 12">
            <a:extLst>
              <a:ext uri="{FF2B5EF4-FFF2-40B4-BE49-F238E27FC236}">
                <a16:creationId xmlns:a16="http://schemas.microsoft.com/office/drawing/2014/main" id="{9563D01F-7214-45D8-8003-E72FD4F6B4A9}"/>
              </a:ext>
            </a:extLst>
          </xdr:cNvPr>
          <xdr:cNvGraphicFramePr>
            <a:graphicFrameLocks/>
          </xdr:cNvGraphicFramePr>
        </xdr:nvGraphicFramePr>
        <xdr:xfrm>
          <a:off x="6736080" y="11711940"/>
          <a:ext cx="2796540" cy="3185160"/>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18</xdr:col>
      <xdr:colOff>0</xdr:colOff>
      <xdr:row>63</xdr:row>
      <xdr:rowOff>175260</xdr:rowOff>
    </xdr:from>
    <xdr:to>
      <xdr:col>21</xdr:col>
      <xdr:colOff>464820</xdr:colOff>
      <xdr:row>81</xdr:row>
      <xdr:rowOff>76200</xdr:rowOff>
    </xdr:to>
    <xdr:graphicFrame macro="">
      <xdr:nvGraphicFramePr>
        <xdr:cNvPr id="14" name="Chart 13">
          <a:extLst>
            <a:ext uri="{FF2B5EF4-FFF2-40B4-BE49-F238E27FC236}">
              <a16:creationId xmlns:a16="http://schemas.microsoft.com/office/drawing/2014/main" id="{1C9CC582-47AC-4C5E-B4E3-CAE4F1BD62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213360</xdr:colOff>
      <xdr:row>83</xdr:row>
      <xdr:rowOff>30480</xdr:rowOff>
    </xdr:from>
    <xdr:to>
      <xdr:col>15</xdr:col>
      <xdr:colOff>45720</xdr:colOff>
      <xdr:row>101</xdr:row>
      <xdr:rowOff>76200</xdr:rowOff>
    </xdr:to>
    <xdr:graphicFrame macro="">
      <xdr:nvGraphicFramePr>
        <xdr:cNvPr id="16" name="Chart 15">
          <a:extLst>
            <a:ext uri="{FF2B5EF4-FFF2-40B4-BE49-F238E27FC236}">
              <a16:creationId xmlns:a16="http://schemas.microsoft.com/office/drawing/2014/main" id="{E61D0D68-2E1E-4C8A-834C-46CAB0EFBA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533401</xdr:colOff>
      <xdr:row>14</xdr:row>
      <xdr:rowOff>129540</xdr:rowOff>
    </xdr:from>
    <xdr:to>
      <xdr:col>8</xdr:col>
      <xdr:colOff>236221</xdr:colOff>
      <xdr:row>38</xdr:row>
      <xdr:rowOff>75710</xdr:rowOff>
    </xdr:to>
    <xdr:pic>
      <xdr:nvPicPr>
        <xdr:cNvPr id="2" name="Picture 1">
          <a:extLst>
            <a:ext uri="{FF2B5EF4-FFF2-40B4-BE49-F238E27FC236}">
              <a16:creationId xmlns:a16="http://schemas.microsoft.com/office/drawing/2014/main" id="{1F00DB45-FAAF-4363-9C85-0E0B4CDB16A3}"/>
            </a:ext>
          </a:extLst>
        </xdr:cNvPr>
        <xdr:cNvPicPr>
          <a:picLocks noChangeAspect="1"/>
        </xdr:cNvPicPr>
      </xdr:nvPicPr>
      <xdr:blipFill>
        <a:blip xmlns:r="http://schemas.openxmlformats.org/officeDocument/2006/relationships" r:embed="rId1"/>
        <a:stretch>
          <a:fillRect/>
        </a:stretch>
      </xdr:blipFill>
      <xdr:spPr>
        <a:xfrm>
          <a:off x="533401" y="2689860"/>
          <a:ext cx="4579620" cy="4335290"/>
        </a:xfrm>
        <a:prstGeom prst="rect">
          <a:avLst/>
        </a:prstGeom>
      </xdr:spPr>
    </xdr:pic>
    <xdr:clientData/>
  </xdr:twoCellAnchor>
  <xdr:twoCellAnchor editAs="oneCell">
    <xdr:from>
      <xdr:col>1</xdr:col>
      <xdr:colOff>22860</xdr:colOff>
      <xdr:row>6</xdr:row>
      <xdr:rowOff>0</xdr:rowOff>
    </xdr:from>
    <xdr:to>
      <xdr:col>12</xdr:col>
      <xdr:colOff>106803</xdr:colOff>
      <xdr:row>9</xdr:row>
      <xdr:rowOff>177029</xdr:rowOff>
    </xdr:to>
    <xdr:pic>
      <xdr:nvPicPr>
        <xdr:cNvPr id="3" name="Picture 2">
          <a:extLst>
            <a:ext uri="{FF2B5EF4-FFF2-40B4-BE49-F238E27FC236}">
              <a16:creationId xmlns:a16="http://schemas.microsoft.com/office/drawing/2014/main" id="{54AFD315-F87E-4EAC-8CCD-E2057AAE7089}"/>
            </a:ext>
          </a:extLst>
        </xdr:cNvPr>
        <xdr:cNvPicPr>
          <a:picLocks noChangeAspect="1"/>
        </xdr:cNvPicPr>
      </xdr:nvPicPr>
      <xdr:blipFill>
        <a:blip xmlns:r="http://schemas.openxmlformats.org/officeDocument/2006/relationships" r:embed="rId2"/>
        <a:stretch>
          <a:fillRect/>
        </a:stretch>
      </xdr:blipFill>
      <xdr:spPr>
        <a:xfrm>
          <a:off x="632460" y="1097280"/>
          <a:ext cx="6789543" cy="725669"/>
        </a:xfrm>
        <a:prstGeom prst="rect">
          <a:avLst/>
        </a:prstGeom>
      </xdr:spPr>
    </xdr:pic>
    <xdr:clientData/>
  </xdr:twoCellAnchor>
  <xdr:twoCellAnchor>
    <xdr:from>
      <xdr:col>11</xdr:col>
      <xdr:colOff>381000</xdr:colOff>
      <xdr:row>7</xdr:row>
      <xdr:rowOff>91440</xdr:rowOff>
    </xdr:from>
    <xdr:to>
      <xdr:col>13</xdr:col>
      <xdr:colOff>30480</xdr:colOff>
      <xdr:row>8</xdr:row>
      <xdr:rowOff>15240</xdr:rowOff>
    </xdr:to>
    <xdr:cxnSp macro="">
      <xdr:nvCxnSpPr>
        <xdr:cNvPr id="5" name="Straight Arrow Connector 4">
          <a:extLst>
            <a:ext uri="{FF2B5EF4-FFF2-40B4-BE49-F238E27FC236}">
              <a16:creationId xmlns:a16="http://schemas.microsoft.com/office/drawing/2014/main" id="{37DB506D-2913-43DC-8B4F-B7EC0CACF5E1}"/>
            </a:ext>
          </a:extLst>
        </xdr:cNvPr>
        <xdr:cNvCxnSpPr/>
      </xdr:nvCxnSpPr>
      <xdr:spPr>
        <a:xfrm flipH="1">
          <a:off x="7086600" y="1371600"/>
          <a:ext cx="868680" cy="10668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114301</xdr:colOff>
      <xdr:row>61</xdr:row>
      <xdr:rowOff>167640</xdr:rowOff>
    </xdr:from>
    <xdr:to>
      <xdr:col>4</xdr:col>
      <xdr:colOff>534015</xdr:colOff>
      <xdr:row>81</xdr:row>
      <xdr:rowOff>29885</xdr:rowOff>
    </xdr:to>
    <xdr:pic>
      <xdr:nvPicPr>
        <xdr:cNvPr id="2" name="Picture 1">
          <a:extLst>
            <a:ext uri="{FF2B5EF4-FFF2-40B4-BE49-F238E27FC236}">
              <a16:creationId xmlns:a16="http://schemas.microsoft.com/office/drawing/2014/main" id="{27CC3A09-1C4B-448E-9085-1239B1E18DDD}"/>
            </a:ext>
          </a:extLst>
        </xdr:cNvPr>
        <xdr:cNvPicPr>
          <a:picLocks noChangeAspect="1"/>
        </xdr:cNvPicPr>
      </xdr:nvPicPr>
      <xdr:blipFill>
        <a:blip xmlns:r="http://schemas.openxmlformats.org/officeDocument/2006/relationships" r:embed="rId1"/>
        <a:stretch>
          <a:fillRect/>
        </a:stretch>
      </xdr:blipFill>
      <xdr:spPr>
        <a:xfrm>
          <a:off x="114301" y="10957560"/>
          <a:ext cx="2858114" cy="3519845"/>
        </a:xfrm>
        <a:prstGeom prst="rect">
          <a:avLst/>
        </a:prstGeom>
      </xdr:spPr>
    </xdr:pic>
    <xdr:clientData/>
  </xdr:twoCellAnchor>
  <xdr:twoCellAnchor editAs="oneCell">
    <xdr:from>
      <xdr:col>0</xdr:col>
      <xdr:colOff>38100</xdr:colOff>
      <xdr:row>2</xdr:row>
      <xdr:rowOff>114300</xdr:rowOff>
    </xdr:from>
    <xdr:to>
      <xdr:col>3</xdr:col>
      <xdr:colOff>104538</xdr:colOff>
      <xdr:row>12</xdr:row>
      <xdr:rowOff>161690</xdr:rowOff>
    </xdr:to>
    <xdr:pic>
      <xdr:nvPicPr>
        <xdr:cNvPr id="3" name="Picture 2">
          <a:extLst>
            <a:ext uri="{FF2B5EF4-FFF2-40B4-BE49-F238E27FC236}">
              <a16:creationId xmlns:a16="http://schemas.microsoft.com/office/drawing/2014/main" id="{12C17D05-BB0E-4645-AE5B-0FBA03C7932B}"/>
            </a:ext>
          </a:extLst>
        </xdr:cNvPr>
        <xdr:cNvPicPr>
          <a:picLocks noChangeAspect="1"/>
        </xdr:cNvPicPr>
      </xdr:nvPicPr>
      <xdr:blipFill>
        <a:blip xmlns:r="http://schemas.openxmlformats.org/officeDocument/2006/relationships" r:embed="rId2"/>
        <a:stretch>
          <a:fillRect/>
        </a:stretch>
      </xdr:blipFill>
      <xdr:spPr>
        <a:xfrm>
          <a:off x="38100" y="114300"/>
          <a:ext cx="1895238" cy="1876190"/>
        </a:xfrm>
        <a:prstGeom prst="rect">
          <a:avLst/>
        </a:prstGeom>
      </xdr:spPr>
    </xdr:pic>
    <xdr:clientData/>
  </xdr:twoCellAnchor>
  <xdr:twoCellAnchor editAs="oneCell">
    <xdr:from>
      <xdr:col>0</xdr:col>
      <xdr:colOff>99060</xdr:colOff>
      <xdr:row>13</xdr:row>
      <xdr:rowOff>114300</xdr:rowOff>
    </xdr:from>
    <xdr:to>
      <xdr:col>2</xdr:col>
      <xdr:colOff>346527</xdr:colOff>
      <xdr:row>22</xdr:row>
      <xdr:rowOff>106475</xdr:rowOff>
    </xdr:to>
    <xdr:pic>
      <xdr:nvPicPr>
        <xdr:cNvPr id="4" name="Picture 3">
          <a:extLst>
            <a:ext uri="{FF2B5EF4-FFF2-40B4-BE49-F238E27FC236}">
              <a16:creationId xmlns:a16="http://schemas.microsoft.com/office/drawing/2014/main" id="{3E7A7DFA-D313-42CC-A66C-21CD4BDA337B}"/>
            </a:ext>
          </a:extLst>
        </xdr:cNvPr>
        <xdr:cNvPicPr>
          <a:picLocks noChangeAspect="1"/>
        </xdr:cNvPicPr>
      </xdr:nvPicPr>
      <xdr:blipFill>
        <a:blip xmlns:r="http://schemas.openxmlformats.org/officeDocument/2006/relationships" r:embed="rId3"/>
        <a:stretch>
          <a:fillRect/>
        </a:stretch>
      </xdr:blipFill>
      <xdr:spPr>
        <a:xfrm>
          <a:off x="99060" y="2125980"/>
          <a:ext cx="1466667" cy="1638095"/>
        </a:xfrm>
        <a:prstGeom prst="rect">
          <a:avLst/>
        </a:prstGeom>
      </xdr:spPr>
    </xdr:pic>
    <xdr:clientData/>
  </xdr:twoCellAnchor>
  <xdr:twoCellAnchor editAs="oneCell">
    <xdr:from>
      <xdr:col>0</xdr:col>
      <xdr:colOff>22860</xdr:colOff>
      <xdr:row>51</xdr:row>
      <xdr:rowOff>99060</xdr:rowOff>
    </xdr:from>
    <xdr:to>
      <xdr:col>6</xdr:col>
      <xdr:colOff>260498</xdr:colOff>
      <xdr:row>55</xdr:row>
      <xdr:rowOff>158016</xdr:rowOff>
    </xdr:to>
    <xdr:pic>
      <xdr:nvPicPr>
        <xdr:cNvPr id="6" name="Picture 5">
          <a:extLst>
            <a:ext uri="{FF2B5EF4-FFF2-40B4-BE49-F238E27FC236}">
              <a16:creationId xmlns:a16="http://schemas.microsoft.com/office/drawing/2014/main" id="{C5E27D5A-0A85-4882-ABE1-C7711A2F9615}"/>
            </a:ext>
          </a:extLst>
        </xdr:cNvPr>
        <xdr:cNvPicPr>
          <a:picLocks noChangeAspect="1"/>
        </xdr:cNvPicPr>
      </xdr:nvPicPr>
      <xdr:blipFill>
        <a:blip xmlns:r="http://schemas.openxmlformats.org/officeDocument/2006/relationships" r:embed="rId4"/>
        <a:stretch>
          <a:fillRect/>
        </a:stretch>
      </xdr:blipFill>
      <xdr:spPr>
        <a:xfrm>
          <a:off x="22860" y="9060180"/>
          <a:ext cx="3895238" cy="790476"/>
        </a:xfrm>
        <a:prstGeom prst="rect">
          <a:avLst/>
        </a:prstGeom>
      </xdr:spPr>
    </xdr:pic>
    <xdr:clientData/>
  </xdr:twoCellAnchor>
  <xdr:twoCellAnchor editAs="oneCell">
    <xdr:from>
      <xdr:col>0</xdr:col>
      <xdr:colOff>0</xdr:colOff>
      <xdr:row>25</xdr:row>
      <xdr:rowOff>0</xdr:rowOff>
    </xdr:from>
    <xdr:to>
      <xdr:col>2</xdr:col>
      <xdr:colOff>485562</xdr:colOff>
      <xdr:row>48</xdr:row>
      <xdr:rowOff>165189</xdr:rowOff>
    </xdr:to>
    <xdr:pic>
      <xdr:nvPicPr>
        <xdr:cNvPr id="7" name="Picture 6">
          <a:extLst>
            <a:ext uri="{FF2B5EF4-FFF2-40B4-BE49-F238E27FC236}">
              <a16:creationId xmlns:a16="http://schemas.microsoft.com/office/drawing/2014/main" id="{51779F2E-4864-4C32-A4BD-13EB5AA335D4}"/>
            </a:ext>
          </a:extLst>
        </xdr:cNvPr>
        <xdr:cNvPicPr>
          <a:picLocks noChangeAspect="1"/>
        </xdr:cNvPicPr>
      </xdr:nvPicPr>
      <xdr:blipFill>
        <a:blip xmlns:r="http://schemas.openxmlformats.org/officeDocument/2006/relationships" r:embed="rId5"/>
        <a:stretch>
          <a:fillRect/>
        </a:stretch>
      </xdr:blipFill>
      <xdr:spPr>
        <a:xfrm>
          <a:off x="0" y="4206240"/>
          <a:ext cx="1704762" cy="43714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81"/>
  <sheetViews>
    <sheetView workbookViewId="0">
      <selection activeCell="C2" sqref="C2:G2"/>
    </sheetView>
  </sheetViews>
  <sheetFormatPr defaultRowHeight="14.4" x14ac:dyDescent="0.3"/>
  <cols>
    <col min="1" max="1" width="10.33203125" bestFit="1" customWidth="1"/>
    <col min="2" max="2" width="8.88671875" style="2"/>
    <col min="3" max="3" width="12.21875" style="2" customWidth="1"/>
    <col min="4" max="4" width="12" style="4" bestFit="1" customWidth="1"/>
    <col min="5" max="5" width="12" style="4" customWidth="1"/>
    <col min="6" max="6" width="8.88671875" style="4"/>
    <col min="7" max="7" width="10.44140625" style="5" bestFit="1" customWidth="1"/>
    <col min="14" max="14" width="14.88671875" customWidth="1"/>
  </cols>
  <sheetData>
    <row r="1" spans="1:8" s="4" customFormat="1" x14ac:dyDescent="0.3">
      <c r="B1" s="2"/>
      <c r="C1" s="2" t="s">
        <v>3</v>
      </c>
      <c r="D1" s="4" t="s">
        <v>0</v>
      </c>
      <c r="F1" s="4" t="s">
        <v>1</v>
      </c>
      <c r="G1" s="5" t="s">
        <v>2</v>
      </c>
      <c r="H1" s="4" t="s">
        <v>4</v>
      </c>
    </row>
    <row r="2" spans="1:8" x14ac:dyDescent="0.3">
      <c r="A2" s="4"/>
      <c r="C2" s="8">
        <v>1.5695830033515937E-4</v>
      </c>
      <c r="D2" s="8">
        <v>2650.0747163902715</v>
      </c>
      <c r="E2" s="8"/>
      <c r="F2" s="8">
        <v>1.5622318848041334</v>
      </c>
      <c r="G2" s="9">
        <v>5.8829972675189636E-3</v>
      </c>
      <c r="H2" s="10">
        <f>SUM(G4:G56)</f>
        <v>1989566.7138456316</v>
      </c>
    </row>
    <row r="3" spans="1:8" x14ac:dyDescent="0.3">
      <c r="A3" s="15" t="s">
        <v>8</v>
      </c>
      <c r="B3" s="2" t="s">
        <v>11</v>
      </c>
      <c r="C3" s="2" t="s">
        <v>10</v>
      </c>
      <c r="D3" s="4" t="s">
        <v>5</v>
      </c>
      <c r="E3" s="4" t="s">
        <v>6</v>
      </c>
      <c r="F3" s="20" t="s">
        <v>7</v>
      </c>
      <c r="G3" s="5" t="s">
        <v>9</v>
      </c>
    </row>
    <row r="4" spans="1:8" x14ac:dyDescent="0.3">
      <c r="A4" s="16">
        <v>43831</v>
      </c>
      <c r="B4" s="2">
        <v>1</v>
      </c>
      <c r="C4" s="2">
        <f t="shared" ref="C4:C68" si="0">LOG(B4-$C$2)</f>
        <v>-6.8171473903764628E-5</v>
      </c>
      <c r="D4" s="4">
        <f>$D$2*EXP(-((C4-$F$2)^2)/(2*$G$2))</f>
        <v>2.1458678274234478E-87</v>
      </c>
      <c r="E4" s="4">
        <f>IFERROR(D4,0)</f>
        <v>2.1458678274234478E-87</v>
      </c>
      <c r="F4" s="21">
        <v>0</v>
      </c>
      <c r="G4" s="5">
        <f>(F4-E4)^2</f>
        <v>4.6047487327710277E-174</v>
      </c>
    </row>
    <row r="5" spans="1:8" x14ac:dyDescent="0.3">
      <c r="A5" s="16">
        <v>43832</v>
      </c>
      <c r="B5" s="2">
        <v>2</v>
      </c>
      <c r="C5" s="2">
        <f t="shared" si="0"/>
        <v>0.30099591126464414</v>
      </c>
      <c r="D5" s="4">
        <f t="shared" ref="D5:D13" si="1">$D$2*EXP(-((C5-$F$2)^2)/(2*$G$2))</f>
        <v>5.1091942264997741E-56</v>
      </c>
      <c r="E5" s="4">
        <f t="shared" ref="E5:E68" si="2">IFERROR(D5,0)</f>
        <v>5.1091942264997741E-56</v>
      </c>
      <c r="F5" s="21">
        <v>0</v>
      </c>
      <c r="G5" s="5">
        <f t="shared" ref="G5:G61" si="3">(F5-E5)^2</f>
        <v>2.6103865644098624E-111</v>
      </c>
    </row>
    <row r="6" spans="1:8" x14ac:dyDescent="0.3">
      <c r="A6" s="16">
        <v>43833</v>
      </c>
      <c r="B6" s="2">
        <v>3</v>
      </c>
      <c r="C6" s="2">
        <f t="shared" si="0"/>
        <v>0.47709853208399805</v>
      </c>
      <c r="D6" s="4">
        <f t="shared" si="1"/>
        <v>9.1209190393986722E-41</v>
      </c>
      <c r="E6" s="4">
        <f t="shared" si="2"/>
        <v>9.1209190393986722E-41</v>
      </c>
      <c r="F6" s="21">
        <v>0</v>
      </c>
      <c r="G6" s="5">
        <f t="shared" si="3"/>
        <v>8.3191164123265195E-81</v>
      </c>
    </row>
    <row r="7" spans="1:8" x14ac:dyDescent="0.3">
      <c r="A7" s="16">
        <v>43834</v>
      </c>
      <c r="B7" s="2">
        <v>4</v>
      </c>
      <c r="C7" s="2">
        <f t="shared" si="0"/>
        <v>0.60204294946267134</v>
      </c>
      <c r="D7" s="4">
        <f t="shared" si="1"/>
        <v>2.4700211742711692E-31</v>
      </c>
      <c r="E7" s="4">
        <f t="shared" si="2"/>
        <v>2.4700211742711692E-31</v>
      </c>
      <c r="F7" s="21">
        <v>0</v>
      </c>
      <c r="G7" s="5">
        <f t="shared" si="3"/>
        <v>6.1010046013479254E-62</v>
      </c>
    </row>
    <row r="8" spans="1:8" x14ac:dyDescent="0.3">
      <c r="A8" s="16">
        <v>43835</v>
      </c>
      <c r="B8" s="2">
        <v>5</v>
      </c>
      <c r="C8" s="2">
        <f t="shared" si="0"/>
        <v>0.69895637089728457</v>
      </c>
      <c r="D8" s="4">
        <f t="shared" si="1"/>
        <v>8.2327178123844785E-25</v>
      </c>
      <c r="E8" s="4">
        <f t="shared" si="2"/>
        <v>8.2327178123844785E-25</v>
      </c>
      <c r="F8" s="21">
        <v>0</v>
      </c>
      <c r="G8" s="5">
        <f t="shared" si="3"/>
        <v>6.7777642578352671E-49</v>
      </c>
    </row>
    <row r="9" spans="1:8" x14ac:dyDescent="0.3">
      <c r="A9" s="16">
        <v>43836</v>
      </c>
      <c r="B9" s="2">
        <v>6</v>
      </c>
      <c r="C9" s="2">
        <f t="shared" si="0"/>
        <v>0.77813988921441968</v>
      </c>
      <c r="D9" s="4">
        <f t="shared" si="1"/>
        <v>5.3749354371826734E-20</v>
      </c>
      <c r="E9" s="4">
        <f t="shared" si="2"/>
        <v>5.3749354371826734E-20</v>
      </c>
      <c r="F9" s="21">
        <v>0</v>
      </c>
      <c r="G9" s="5">
        <f t="shared" si="3"/>
        <v>2.8889930953882098E-39</v>
      </c>
    </row>
    <row r="10" spans="1:8" x14ac:dyDescent="0.3">
      <c r="A10" s="16">
        <v>43837</v>
      </c>
      <c r="B10" s="2">
        <v>7</v>
      </c>
      <c r="C10" s="2">
        <f t="shared" si="0"/>
        <v>0.84508830188740436</v>
      </c>
      <c r="D10" s="4">
        <f t="shared" si="1"/>
        <v>2.755019040180532E-16</v>
      </c>
      <c r="E10" s="4">
        <f t="shared" si="2"/>
        <v>2.755019040180532E-16</v>
      </c>
      <c r="F10" s="21">
        <v>0</v>
      </c>
      <c r="G10" s="5">
        <f t="shared" si="3"/>
        <v>7.5901299117572603E-32</v>
      </c>
    </row>
    <row r="11" spans="1:8" x14ac:dyDescent="0.3">
      <c r="A11" s="16">
        <v>43838</v>
      </c>
      <c r="B11" s="2">
        <v>8</v>
      </c>
      <c r="C11" s="2">
        <f t="shared" si="0"/>
        <v>0.90308146614288909</v>
      </c>
      <c r="D11" s="4">
        <f t="shared" si="1"/>
        <v>2.433318052315349E-13</v>
      </c>
      <c r="E11" s="4">
        <f t="shared" si="2"/>
        <v>2.433318052315349E-13</v>
      </c>
      <c r="F11" s="21">
        <v>0</v>
      </c>
      <c r="G11" s="5">
        <f t="shared" si="3"/>
        <v>5.9210367437237635E-26</v>
      </c>
    </row>
    <row r="12" spans="1:8" x14ac:dyDescent="0.3">
      <c r="A12" s="16">
        <v>43839</v>
      </c>
      <c r="B12" s="2">
        <v>9</v>
      </c>
      <c r="C12" s="2">
        <f t="shared" si="0"/>
        <v>0.95423493535953219</v>
      </c>
      <c r="D12" s="4">
        <f t="shared" si="1"/>
        <v>6.0080232960925138E-11</v>
      </c>
      <c r="E12" s="4">
        <f t="shared" si="2"/>
        <v>6.0080232960925138E-11</v>
      </c>
      <c r="F12" s="21">
        <v>0</v>
      </c>
      <c r="G12" s="5">
        <f t="shared" si="3"/>
        <v>3.6096343926390353E-21</v>
      </c>
    </row>
    <row r="13" spans="1:8" x14ac:dyDescent="0.3">
      <c r="A13" s="16">
        <v>43840</v>
      </c>
      <c r="B13" s="2">
        <v>10</v>
      </c>
      <c r="C13" s="2">
        <f t="shared" si="0"/>
        <v>0.99999318333413079</v>
      </c>
      <c r="D13" s="4">
        <f t="shared" si="1"/>
        <v>5.6916569834535104E-9</v>
      </c>
      <c r="E13" s="4">
        <f t="shared" si="2"/>
        <v>5.6916569834535104E-9</v>
      </c>
      <c r="F13" s="21">
        <v>0</v>
      </c>
      <c r="G13" s="5">
        <f t="shared" si="3"/>
        <v>3.2394959217295114E-17</v>
      </c>
    </row>
    <row r="14" spans="1:8" x14ac:dyDescent="0.3">
      <c r="A14" s="16">
        <v>43841</v>
      </c>
      <c r="B14" s="2">
        <v>11</v>
      </c>
      <c r="C14" s="2">
        <f t="shared" si="0"/>
        <v>1.0413864881936743</v>
      </c>
      <c r="D14" s="4">
        <f t="shared" ref="D14:D45" si="4">$D$2*EXP(-((C14-$F$2)^2)/(2*$G$2))</f>
        <v>2.5706799459083771E-7</v>
      </c>
      <c r="E14" s="4">
        <f t="shared" si="2"/>
        <v>2.5706799459083771E-7</v>
      </c>
      <c r="F14" s="21">
        <v>0</v>
      </c>
      <c r="G14" s="5">
        <f t="shared" si="3"/>
        <v>6.6083953842954962E-14</v>
      </c>
    </row>
    <row r="15" spans="1:8" x14ac:dyDescent="0.3">
      <c r="A15" s="16">
        <v>43842</v>
      </c>
      <c r="B15" s="2">
        <v>12</v>
      </c>
      <c r="C15" s="2">
        <f t="shared" si="0"/>
        <v>1.079175565500164</v>
      </c>
      <c r="D15" s="4">
        <f t="shared" si="4"/>
        <v>6.4613374583217061E-6</v>
      </c>
      <c r="E15" s="4">
        <f t="shared" si="2"/>
        <v>6.4613374583217061E-6</v>
      </c>
      <c r="F15" s="21">
        <v>0</v>
      </c>
      <c r="G15" s="5">
        <f t="shared" si="3"/>
        <v>4.1748881750311208E-11</v>
      </c>
    </row>
    <row r="16" spans="1:8" x14ac:dyDescent="0.3">
      <c r="A16" s="16">
        <v>43843</v>
      </c>
      <c r="B16" s="2">
        <v>13</v>
      </c>
      <c r="C16" s="2">
        <f t="shared" si="0"/>
        <v>1.1139381087272031</v>
      </c>
      <c r="D16" s="4">
        <f t="shared" si="4"/>
        <v>1.0124094337835793E-4</v>
      </c>
      <c r="E16" s="4">
        <f t="shared" si="2"/>
        <v>1.0124094337835793E-4</v>
      </c>
      <c r="F16" s="21">
        <v>0</v>
      </c>
      <c r="G16" s="5">
        <f t="shared" si="3"/>
        <v>1.0249728616139877E-8</v>
      </c>
    </row>
    <row r="17" spans="1:7" x14ac:dyDescent="0.3">
      <c r="A17" s="16">
        <v>43844</v>
      </c>
      <c r="B17" s="2">
        <v>14</v>
      </c>
      <c r="C17" s="2">
        <f t="shared" si="0"/>
        <v>1.1461231666421063</v>
      </c>
      <c r="D17" s="4">
        <f t="shared" si="4"/>
        <v>1.0770876148008162E-3</v>
      </c>
      <c r="E17" s="4">
        <f t="shared" si="2"/>
        <v>1.0770876148008162E-3</v>
      </c>
      <c r="F17" s="21">
        <v>0</v>
      </c>
      <c r="G17" s="5">
        <f t="shared" si="3"/>
        <v>1.1601177299573113E-6</v>
      </c>
    </row>
    <row r="18" spans="1:7" x14ac:dyDescent="0.3">
      <c r="A18" s="16">
        <v>43845</v>
      </c>
      <c r="B18" s="2">
        <v>15</v>
      </c>
      <c r="C18" s="2">
        <f t="shared" si="0"/>
        <v>1.1760867146236567</v>
      </c>
      <c r="D18" s="4">
        <f t="shared" si="4"/>
        <v>8.3086625813584836E-3</v>
      </c>
      <c r="E18" s="4">
        <f t="shared" si="2"/>
        <v>8.3086625813584836E-3</v>
      </c>
      <c r="F18" s="21">
        <v>0</v>
      </c>
      <c r="G18" s="5">
        <f t="shared" si="3"/>
        <v>6.9033873890866614E-5</v>
      </c>
    </row>
    <row r="19" spans="1:7" x14ac:dyDescent="0.3">
      <c r="A19" s="16">
        <v>43846</v>
      </c>
      <c r="B19" s="2">
        <v>16</v>
      </c>
      <c r="C19" s="2">
        <f t="shared" si="0"/>
        <v>1.2041157222522949</v>
      </c>
      <c r="D19" s="4">
        <f t="shared" si="4"/>
        <v>4.8924657327038351E-2</v>
      </c>
      <c r="E19" s="4">
        <f t="shared" si="2"/>
        <v>4.8924657327038351E-2</v>
      </c>
      <c r="F19" s="21">
        <v>4</v>
      </c>
      <c r="G19" s="5">
        <f t="shared" si="3"/>
        <v>15.610996363478259</v>
      </c>
    </row>
    <row r="20" spans="1:7" x14ac:dyDescent="0.3">
      <c r="A20" s="16">
        <v>43847</v>
      </c>
      <c r="B20" s="2">
        <v>17</v>
      </c>
      <c r="C20" s="2">
        <f t="shared" si="0"/>
        <v>1.2304449115877794</v>
      </c>
      <c r="D20" s="4">
        <f t="shared" si="4"/>
        <v>0.2290871686468938</v>
      </c>
      <c r="E20" s="4">
        <f t="shared" si="2"/>
        <v>0.2290871686468938</v>
      </c>
      <c r="F20" s="21">
        <v>17</v>
      </c>
      <c r="G20" s="5">
        <f t="shared" si="3"/>
        <v>281.26351719684419</v>
      </c>
    </row>
    <row r="21" spans="1:7" s="7" customFormat="1" x14ac:dyDescent="0.3">
      <c r="A21" s="17">
        <v>43848</v>
      </c>
      <c r="B21" s="7">
        <v>18</v>
      </c>
      <c r="C21" s="7">
        <f t="shared" si="0"/>
        <v>1.2552687180799214</v>
      </c>
      <c r="D21" s="7">
        <f t="shared" si="4"/>
        <v>0.8815950344280381</v>
      </c>
      <c r="E21" s="7">
        <f t="shared" si="2"/>
        <v>0.8815950344280381</v>
      </c>
      <c r="F21" s="22">
        <v>59</v>
      </c>
      <c r="G21" s="11">
        <f t="shared" si="3"/>
        <v>3377.7489957422199</v>
      </c>
    </row>
    <row r="22" spans="1:7" x14ac:dyDescent="0.3">
      <c r="A22" s="16">
        <v>43849</v>
      </c>
      <c r="B22" s="2">
        <v>19</v>
      </c>
      <c r="C22" s="2">
        <f t="shared" si="0"/>
        <v>1.2787500132472878</v>
      </c>
      <c r="D22" s="4">
        <f t="shared" si="4"/>
        <v>2.8642990635486947</v>
      </c>
      <c r="E22" s="4">
        <f t="shared" si="2"/>
        <v>2.8642990635486947</v>
      </c>
      <c r="F22" s="21">
        <v>77</v>
      </c>
      <c r="G22" s="5">
        <f t="shared" si="3"/>
        <v>5496.1021533389467</v>
      </c>
    </row>
    <row r="23" spans="1:7" x14ac:dyDescent="0.3">
      <c r="A23" s="16">
        <v>43850</v>
      </c>
      <c r="B23" s="2">
        <v>20</v>
      </c>
      <c r="C23" s="2">
        <f t="shared" si="0"/>
        <v>1.3010265873444209</v>
      </c>
      <c r="D23" s="4">
        <f t="shared" si="4"/>
        <v>8.0331815132137336</v>
      </c>
      <c r="E23" s="4">
        <f t="shared" si="2"/>
        <v>8.0331815132137336</v>
      </c>
      <c r="F23" s="21">
        <v>72</v>
      </c>
      <c r="G23" s="5">
        <f t="shared" si="3"/>
        <v>4091.7538673214613</v>
      </c>
    </row>
    <row r="24" spans="1:7" x14ac:dyDescent="0.3">
      <c r="A24" s="16">
        <v>43851</v>
      </c>
      <c r="B24" s="2">
        <v>21</v>
      </c>
      <c r="C24" s="2">
        <f t="shared" si="0"/>
        <v>1.3222160487158969</v>
      </c>
      <c r="D24" s="4">
        <f t="shared" si="4"/>
        <v>19.810919537206271</v>
      </c>
      <c r="E24" s="4">
        <f t="shared" si="2"/>
        <v>19.810919537206271</v>
      </c>
      <c r="F24" s="21">
        <v>105</v>
      </c>
      <c r="G24" s="5">
        <f t="shared" si="3"/>
        <v>7257.1794300963438</v>
      </c>
    </row>
    <row r="25" spans="1:7" x14ac:dyDescent="0.3">
      <c r="A25" s="16">
        <v>43852</v>
      </c>
      <c r="B25" s="2">
        <v>22</v>
      </c>
      <c r="C25" s="2">
        <f t="shared" si="0"/>
        <v>1.3424195823509839</v>
      </c>
      <c r="D25" s="4">
        <f t="shared" si="4"/>
        <v>43.632828671306825</v>
      </c>
      <c r="E25" s="4">
        <f t="shared" si="2"/>
        <v>43.632828671306825</v>
      </c>
      <c r="F25" s="21">
        <v>69</v>
      </c>
      <c r="G25" s="5">
        <f t="shared" si="3"/>
        <v>643.49338121927303</v>
      </c>
    </row>
    <row r="26" spans="1:7" x14ac:dyDescent="0.3">
      <c r="A26" s="16">
        <v>43853</v>
      </c>
      <c r="B26" s="2">
        <v>23</v>
      </c>
      <c r="C26" s="2">
        <f t="shared" si="0"/>
        <v>1.3617248722629705</v>
      </c>
      <c r="D26" s="4">
        <f t="shared" si="4"/>
        <v>86.960770836976309</v>
      </c>
      <c r="E26" s="4">
        <f t="shared" si="2"/>
        <v>86.960770836976309</v>
      </c>
      <c r="F26" s="21">
        <v>105</v>
      </c>
      <c r="G26" s="5">
        <f t="shared" si="3"/>
        <v>325.41378879608442</v>
      </c>
    </row>
    <row r="27" spans="1:7" x14ac:dyDescent="0.3">
      <c r="A27" s="16">
        <v>43854</v>
      </c>
      <c r="B27" s="2">
        <v>24</v>
      </c>
      <c r="C27" s="2">
        <f t="shared" si="0"/>
        <v>1.3802084014471634</v>
      </c>
      <c r="D27" s="4">
        <f t="shared" si="4"/>
        <v>158.59994125967503</v>
      </c>
      <c r="E27" s="4">
        <f t="shared" si="2"/>
        <v>158.59994125967503</v>
      </c>
      <c r="F27" s="21">
        <v>180</v>
      </c>
      <c r="G27" s="5">
        <f t="shared" si="3"/>
        <v>457.96251408935893</v>
      </c>
    </row>
    <row r="28" spans="1:7" x14ac:dyDescent="0.3">
      <c r="A28" s="16">
        <v>43855</v>
      </c>
      <c r="B28" s="2">
        <v>25</v>
      </c>
      <c r="C28" s="2">
        <f t="shared" si="0"/>
        <v>1.3979372820185292</v>
      </c>
      <c r="D28" s="4">
        <f t="shared" si="4"/>
        <v>267.25773679786056</v>
      </c>
      <c r="E28" s="4">
        <f t="shared" si="2"/>
        <v>267.25773679786056</v>
      </c>
      <c r="F28" s="21">
        <v>323</v>
      </c>
      <c r="G28" s="5">
        <f t="shared" si="3"/>
        <v>3107.1999068965888</v>
      </c>
    </row>
    <row r="29" spans="1:7" x14ac:dyDescent="0.3">
      <c r="A29" s="16">
        <v>43856</v>
      </c>
      <c r="B29" s="2">
        <v>26</v>
      </c>
      <c r="C29" s="2">
        <f t="shared" si="0"/>
        <v>1.4149707261889148</v>
      </c>
      <c r="D29" s="4">
        <f t="shared" si="4"/>
        <v>419.57732967780072</v>
      </c>
      <c r="E29" s="4">
        <f t="shared" si="2"/>
        <v>419.57732967780072</v>
      </c>
      <c r="F29" s="21">
        <v>371</v>
      </c>
      <c r="G29" s="5">
        <f t="shared" si="3"/>
        <v>2359.7569586257387</v>
      </c>
    </row>
    <row r="30" spans="1:7" x14ac:dyDescent="0.3">
      <c r="A30" s="16">
        <v>43857</v>
      </c>
      <c r="B30" s="2">
        <v>27</v>
      </c>
      <c r="C30" s="2">
        <f t="shared" si="0"/>
        <v>1.4313612394804001</v>
      </c>
      <c r="D30" s="4">
        <f t="shared" si="4"/>
        <v>618.12880911109767</v>
      </c>
      <c r="E30" s="4">
        <f t="shared" si="2"/>
        <v>618.12880911109767</v>
      </c>
      <c r="F30" s="21">
        <v>1291</v>
      </c>
      <c r="G30" s="5">
        <f t="shared" si="3"/>
        <v>452755.63952824962</v>
      </c>
    </row>
    <row r="31" spans="1:7" x14ac:dyDescent="0.3">
      <c r="A31" s="16">
        <v>43858</v>
      </c>
      <c r="B31" s="2">
        <v>28</v>
      </c>
      <c r="C31" s="2">
        <f t="shared" si="0"/>
        <v>1.4471555968309771</v>
      </c>
      <c r="D31" s="4">
        <f t="shared" si="4"/>
        <v>859.92869272051496</v>
      </c>
      <c r="E31" s="4">
        <f t="shared" si="2"/>
        <v>859.92869272051496</v>
      </c>
      <c r="F31" s="21">
        <v>840</v>
      </c>
      <c r="G31" s="5">
        <f t="shared" si="3"/>
        <v>397.15279354870592</v>
      </c>
    </row>
    <row r="32" spans="1:7" x14ac:dyDescent="0.3">
      <c r="A32" s="16">
        <v>43859</v>
      </c>
      <c r="B32" s="2">
        <v>29</v>
      </c>
      <c r="C32" s="2">
        <f t="shared" si="0"/>
        <v>1.4623956473366047</v>
      </c>
      <c r="D32" s="4">
        <f t="shared" si="4"/>
        <v>1135.9420518158176</v>
      </c>
      <c r="E32" s="4">
        <f t="shared" si="2"/>
        <v>1135.9420518158176</v>
      </c>
      <c r="F32" s="21">
        <v>1032</v>
      </c>
      <c r="G32" s="5">
        <f t="shared" si="3"/>
        <v>10803.95013568212</v>
      </c>
    </row>
    <row r="33" spans="1:7" x14ac:dyDescent="0.3">
      <c r="A33" s="16">
        <v>43860</v>
      </c>
      <c r="B33" s="2">
        <v>30</v>
      </c>
      <c r="C33" s="2">
        <f t="shared" si="0"/>
        <v>1.4771189825095943</v>
      </c>
      <c r="D33" s="4">
        <f t="shared" si="4"/>
        <v>1431.750401513794</v>
      </c>
      <c r="E33" s="4">
        <f t="shared" si="2"/>
        <v>1431.750401513794</v>
      </c>
      <c r="F33" s="21">
        <v>1220</v>
      </c>
      <c r="G33" s="5">
        <f t="shared" si="3"/>
        <v>44838.232541252983</v>
      </c>
    </row>
    <row r="34" spans="1:7" x14ac:dyDescent="0.3">
      <c r="A34" s="16">
        <v>43861</v>
      </c>
      <c r="B34" s="2">
        <v>31</v>
      </c>
      <c r="C34" s="2">
        <f t="shared" si="0"/>
        <v>1.491359494921489</v>
      </c>
      <c r="D34" s="4">
        <f t="shared" si="4"/>
        <v>1729.2511699077963</v>
      </c>
      <c r="E34" s="4">
        <f t="shared" si="2"/>
        <v>1729.2511699077963</v>
      </c>
      <c r="F34" s="21">
        <v>1347</v>
      </c>
      <c r="G34" s="5">
        <f t="shared" si="3"/>
        <v>146115.95689587898</v>
      </c>
    </row>
    <row r="35" spans="1:7" x14ac:dyDescent="0.3">
      <c r="A35" s="16">
        <v>43862</v>
      </c>
      <c r="B35" s="2">
        <v>32</v>
      </c>
      <c r="C35" s="2">
        <f t="shared" si="0"/>
        <v>1.5051478481233154</v>
      </c>
      <c r="D35" s="4">
        <f t="shared" si="4"/>
        <v>2009.002347951325</v>
      </c>
      <c r="E35" s="4">
        <f t="shared" si="2"/>
        <v>2009.002347951325</v>
      </c>
      <c r="F35" s="21">
        <v>1921</v>
      </c>
      <c r="G35" s="5">
        <f t="shared" si="3"/>
        <v>7744.4132449460694</v>
      </c>
    </row>
    <row r="36" spans="1:7" x14ac:dyDescent="0.3">
      <c r="A36" s="16">
        <v>43863</v>
      </c>
      <c r="B36" s="2">
        <v>33</v>
      </c>
      <c r="C36" s="2">
        <f t="shared" si="0"/>
        <v>1.518511874232862</v>
      </c>
      <c r="D36" s="4">
        <f t="shared" si="4"/>
        <v>2252.7085369377246</v>
      </c>
      <c r="E36" s="4">
        <f t="shared" si="2"/>
        <v>2252.7085369377246</v>
      </c>
      <c r="F36" s="21">
        <v>2103</v>
      </c>
      <c r="G36" s="5">
        <f t="shared" si="3"/>
        <v>22412.646032034052</v>
      </c>
    </row>
    <row r="37" spans="1:7" x14ac:dyDescent="0.3">
      <c r="A37" s="16">
        <v>43864</v>
      </c>
      <c r="B37" s="2">
        <v>34</v>
      </c>
      <c r="C37" s="2">
        <f t="shared" si="0"/>
        <v>1.5314769121516354</v>
      </c>
      <c r="D37" s="4">
        <f t="shared" si="4"/>
        <v>2445.3733994544441</v>
      </c>
      <c r="E37" s="4">
        <f t="shared" si="2"/>
        <v>2445.3733994544441</v>
      </c>
      <c r="F37" s="21">
        <v>2345</v>
      </c>
      <c r="G37" s="5">
        <f t="shared" si="3"/>
        <v>10074.819318041398</v>
      </c>
    </row>
    <row r="38" spans="1:7" x14ac:dyDescent="0.3">
      <c r="A38" s="16">
        <v>43865</v>
      </c>
      <c r="B38" s="2">
        <v>35</v>
      </c>
      <c r="C38" s="2">
        <f t="shared" si="0"/>
        <v>1.5440660967423736</v>
      </c>
      <c r="D38" s="4">
        <f t="shared" si="4"/>
        <v>2576.781807271896</v>
      </c>
      <c r="E38" s="4">
        <f t="shared" si="2"/>
        <v>2576.781807271896</v>
      </c>
      <c r="F38" s="21">
        <v>3156</v>
      </c>
      <c r="G38" s="5">
        <f t="shared" si="3"/>
        <v>335493.71478721104</v>
      </c>
    </row>
    <row r="39" spans="1:7" x14ac:dyDescent="0.3">
      <c r="A39" s="16">
        <v>43866</v>
      </c>
      <c r="B39" s="2">
        <v>36</v>
      </c>
      <c r="C39" s="2">
        <f t="shared" si="0"/>
        <v>1.5563006072597227</v>
      </c>
      <c r="D39" s="4">
        <f t="shared" si="4"/>
        <v>2642.1628878668921</v>
      </c>
      <c r="E39" s="4">
        <f t="shared" si="2"/>
        <v>2642.1628878668921</v>
      </c>
      <c r="F39" s="21">
        <v>2987</v>
      </c>
      <c r="G39" s="5">
        <f t="shared" si="3"/>
        <v>118912.63390430163</v>
      </c>
    </row>
    <row r="40" spans="1:7" x14ac:dyDescent="0.3">
      <c r="A40" s="16">
        <v>43867</v>
      </c>
      <c r="B40" s="2">
        <v>37</v>
      </c>
      <c r="C40" s="2">
        <f t="shared" si="0"/>
        <v>1.568199881735419</v>
      </c>
      <c r="D40" s="4">
        <f t="shared" si="4"/>
        <v>2642.064772103955</v>
      </c>
      <c r="E40" s="4">
        <f t="shared" si="2"/>
        <v>2642.064772103955</v>
      </c>
      <c r="F40" s="21">
        <v>2447</v>
      </c>
      <c r="G40" s="5">
        <f t="shared" si="3"/>
        <v>38050.265315967888</v>
      </c>
    </row>
    <row r="41" spans="1:7" x14ac:dyDescent="0.3">
      <c r="A41" s="16">
        <v>43868</v>
      </c>
      <c r="B41" s="2">
        <v>38</v>
      </c>
      <c r="C41" s="2">
        <f t="shared" si="0"/>
        <v>1.5797818027677442</v>
      </c>
      <c r="D41" s="4">
        <f t="shared" si="4"/>
        <v>2581.6035426947042</v>
      </c>
      <c r="E41" s="4">
        <f t="shared" si="2"/>
        <v>2581.6035426947042</v>
      </c>
      <c r="F41" s="21">
        <v>2841</v>
      </c>
      <c r="G41" s="5">
        <f t="shared" si="3"/>
        <v>67286.522062538163</v>
      </c>
    </row>
    <row r="42" spans="1:7" x14ac:dyDescent="0.3">
      <c r="A42" s="16">
        <v>43869</v>
      </c>
      <c r="B42" s="2">
        <v>39</v>
      </c>
      <c r="C42" s="2">
        <f t="shared" si="0"/>
        <v>1.5910628591736558</v>
      </c>
      <c r="D42" s="4">
        <f t="shared" si="4"/>
        <v>2469.316620972781</v>
      </c>
      <c r="E42" s="4">
        <f t="shared" si="2"/>
        <v>2469.316620972781</v>
      </c>
      <c r="F42" s="21">
        <v>2060</v>
      </c>
      <c r="G42" s="5">
        <f t="shared" si="3"/>
        <v>167540.0962045753</v>
      </c>
    </row>
    <row r="43" spans="1:7" x14ac:dyDescent="0.3">
      <c r="A43" s="16">
        <v>43870</v>
      </c>
      <c r="B43" s="2">
        <v>40</v>
      </c>
      <c r="C43" s="2">
        <f t="shared" si="0"/>
        <v>1.6020582871715257</v>
      </c>
      <c r="D43" s="4">
        <f t="shared" si="4"/>
        <v>2315.8585969294481</v>
      </c>
      <c r="E43" s="4">
        <f t="shared" si="2"/>
        <v>2315.8585969294481</v>
      </c>
      <c r="F43" s="21">
        <v>2618</v>
      </c>
      <c r="G43" s="5">
        <f t="shared" si="3"/>
        <v>91289.42744944169</v>
      </c>
    </row>
    <row r="44" spans="1:7" x14ac:dyDescent="0.3">
      <c r="A44" s="16">
        <v>43871</v>
      </c>
      <c r="B44" s="2">
        <v>41</v>
      </c>
      <c r="C44" s="2">
        <f t="shared" si="0"/>
        <v>1.6127821941281695</v>
      </c>
      <c r="D44" s="4">
        <f t="shared" si="4"/>
        <v>2132.7415241342842</v>
      </c>
      <c r="E44" s="4">
        <f t="shared" si="2"/>
        <v>2132.7415241342842</v>
      </c>
      <c r="F44" s="21">
        <v>2097</v>
      </c>
      <c r="G44" s="5">
        <f t="shared" si="3"/>
        <v>1277.4565474416193</v>
      </c>
    </row>
    <row r="45" spans="1:7" x14ac:dyDescent="0.3">
      <c r="A45" s="16">
        <v>43872</v>
      </c>
      <c r="B45" s="2">
        <v>42</v>
      </c>
      <c r="C45" s="2">
        <f t="shared" si="0"/>
        <v>1.6232476673919221</v>
      </c>
      <c r="D45" s="4">
        <f t="shared" si="4"/>
        <v>1931.2622533466806</v>
      </c>
      <c r="E45" s="4">
        <f t="shared" si="2"/>
        <v>1931.2622533466806</v>
      </c>
      <c r="F45" s="21">
        <v>1638</v>
      </c>
      <c r="G45" s="5">
        <f t="shared" si="3"/>
        <v>86002.749237972675</v>
      </c>
    </row>
    <row r="46" spans="1:7" x14ac:dyDescent="0.3">
      <c r="A46" s="16">
        <v>43873</v>
      </c>
      <c r="B46" s="2">
        <v>43</v>
      </c>
      <c r="C46" s="2">
        <f t="shared" si="0"/>
        <v>1.633466870318002</v>
      </c>
      <c r="D46" s="4">
        <f t="shared" ref="D46:D77" si="5">$D$2*EXP(-((C46-$F$2)^2)/(2*$G$2))</f>
        <v>1721.6947166061354</v>
      </c>
      <c r="E46" s="4">
        <f t="shared" si="2"/>
        <v>1721.6947166061354</v>
      </c>
      <c r="F46" s="21">
        <v>1508</v>
      </c>
      <c r="G46" s="5">
        <f t="shared" si="3"/>
        <v>45665.431905376543</v>
      </c>
    </row>
    <row r="47" spans="1:7" x14ac:dyDescent="0.3">
      <c r="A47" s="16">
        <v>43874</v>
      </c>
      <c r="B47" s="2">
        <v>44</v>
      </c>
      <c r="C47" s="2">
        <f t="shared" si="0"/>
        <v>1.6434511272533394</v>
      </c>
      <c r="D47" s="4">
        <f t="shared" si="5"/>
        <v>1512.7681597664466</v>
      </c>
      <c r="E47" s="4">
        <f t="shared" si="2"/>
        <v>1512.7681597664466</v>
      </c>
      <c r="F47" s="21">
        <v>1728</v>
      </c>
      <c r="G47" s="5">
        <f t="shared" si="3"/>
        <v>46324.74505032185</v>
      </c>
    </row>
    <row r="48" spans="1:7" x14ac:dyDescent="0.3">
      <c r="A48" s="16">
        <v>43875</v>
      </c>
      <c r="B48" s="2">
        <v>45</v>
      </c>
      <c r="C48" s="2">
        <f t="shared" si="0"/>
        <v>1.6532109989699524</v>
      </c>
      <c r="D48" s="4">
        <f t="shared" si="5"/>
        <v>1311.4100833227712</v>
      </c>
      <c r="E48" s="4">
        <f t="shared" si="2"/>
        <v>1311.4100833227712</v>
      </c>
      <c r="F48" s="21">
        <v>1282</v>
      </c>
      <c r="G48" s="5">
        <f t="shared" si="3"/>
        <v>864.95300105234719</v>
      </c>
    </row>
    <row r="49" spans="1:10" x14ac:dyDescent="0.3">
      <c r="A49" s="16">
        <v>43876</v>
      </c>
      <c r="B49" s="2">
        <v>46</v>
      </c>
      <c r="C49" s="2">
        <f t="shared" si="0"/>
        <v>1.662756349806791</v>
      </c>
      <c r="D49" s="4">
        <f t="shared" si="5"/>
        <v>1122.7068760615136</v>
      </c>
      <c r="E49" s="4">
        <f t="shared" si="2"/>
        <v>1122.7068760615136</v>
      </c>
      <c r="F49" s="21">
        <v>955</v>
      </c>
      <c r="G49" s="5">
        <f t="shared" si="3"/>
        <v>28125.596278311896</v>
      </c>
      <c r="H49" t="s">
        <v>33</v>
      </c>
    </row>
    <row r="50" spans="1:10" x14ac:dyDescent="0.3">
      <c r="A50" s="16">
        <v>43877</v>
      </c>
      <c r="B50" s="2">
        <v>47</v>
      </c>
      <c r="C50" s="2">
        <f t="shared" si="0"/>
        <v>1.6720964075902378</v>
      </c>
      <c r="D50" s="4">
        <f t="shared" si="5"/>
        <v>950.02409255069097</v>
      </c>
      <c r="E50" s="4">
        <f t="shared" si="2"/>
        <v>950.02409255069097</v>
      </c>
      <c r="F50" s="22">
        <v>799.09208761734465</v>
      </c>
      <c r="G50" s="5">
        <f t="shared" si="3"/>
        <v>22780.470113199677</v>
      </c>
      <c r="H50">
        <v>1933</v>
      </c>
      <c r="I50" t="s">
        <v>34</v>
      </c>
    </row>
    <row r="51" spans="1:10" x14ac:dyDescent="0.3">
      <c r="A51" s="16">
        <v>43878</v>
      </c>
      <c r="B51" s="2">
        <v>48</v>
      </c>
      <c r="C51" s="2">
        <f t="shared" si="0"/>
        <v>1.6812398172456877</v>
      </c>
      <c r="D51" s="4">
        <f t="shared" si="5"/>
        <v>795.22849158136478</v>
      </c>
      <c r="E51" s="4">
        <f t="shared" si="2"/>
        <v>795.22849158136478</v>
      </c>
      <c r="F51" s="22">
        <v>713.505528723765</v>
      </c>
      <c r="G51" s="5">
        <f t="shared" si="3"/>
        <v>6678.6426582246331</v>
      </c>
      <c r="H51">
        <v>1807</v>
      </c>
    </row>
    <row r="52" spans="1:10" x14ac:dyDescent="0.3">
      <c r="A52" s="16">
        <v>43879</v>
      </c>
      <c r="B52" s="2">
        <v>49</v>
      </c>
      <c r="C52" s="2">
        <f t="shared" si="0"/>
        <v>1.6901946888809034</v>
      </c>
      <c r="D52" s="4">
        <f t="shared" si="5"/>
        <v>658.96130648875419</v>
      </c>
      <c r="E52" s="4">
        <f t="shared" si="2"/>
        <v>658.96130648875419</v>
      </c>
      <c r="F52" s="22">
        <v>659.67092812935095</v>
      </c>
      <c r="G52" s="5">
        <f t="shared" si="3"/>
        <v>0.50356287280324463</v>
      </c>
      <c r="H52">
        <v>1693</v>
      </c>
    </row>
    <row r="53" spans="1:10" x14ac:dyDescent="0.3">
      <c r="A53" s="16">
        <v>43880</v>
      </c>
      <c r="B53" s="2">
        <v>50</v>
      </c>
      <c r="C53" s="2">
        <f t="shared" si="0"/>
        <v>1.6989686410114044</v>
      </c>
      <c r="D53" s="4">
        <f t="shared" si="5"/>
        <v>540.92315714071037</v>
      </c>
      <c r="E53" s="4">
        <f t="shared" si="2"/>
        <v>540.92315714071037</v>
      </c>
      <c r="F53" s="21">
        <v>775</v>
      </c>
      <c r="G53" s="5">
        <f t="shared" si="3"/>
        <v>54791.96836297257</v>
      </c>
    </row>
    <row r="54" spans="1:10" x14ac:dyDescent="0.3">
      <c r="A54" s="16">
        <v>43881</v>
      </c>
      <c r="B54" s="2">
        <v>51</v>
      </c>
      <c r="C54" s="2">
        <f t="shared" si="0"/>
        <v>1.7075688395052184</v>
      </c>
      <c r="D54" s="4">
        <f t="shared" si="5"/>
        <v>440.14277908686796</v>
      </c>
      <c r="E54" s="4">
        <f t="shared" si="2"/>
        <v>440.14277908686796</v>
      </c>
      <c r="F54" s="21">
        <v>631</v>
      </c>
      <c r="G54" s="5">
        <f t="shared" si="3"/>
        <v>36426.478774684088</v>
      </c>
    </row>
    <row r="55" spans="1:10" x14ac:dyDescent="0.3">
      <c r="A55" s="16">
        <v>43882</v>
      </c>
      <c r="B55" s="2">
        <v>52</v>
      </c>
      <c r="C55" s="2">
        <f t="shared" si="0"/>
        <v>1.7160020327458261</v>
      </c>
      <c r="D55" s="4">
        <f t="shared" si="5"/>
        <v>355.21252597056116</v>
      </c>
      <c r="E55" s="4">
        <f t="shared" si="2"/>
        <v>355.21252597056116</v>
      </c>
      <c r="F55" s="21">
        <v>366</v>
      </c>
      <c r="G55" s="5">
        <f t="shared" si="3"/>
        <v>116.36959593581744</v>
      </c>
    </row>
    <row r="56" spans="1:10" x14ac:dyDescent="0.3">
      <c r="A56" s="16">
        <v>43883</v>
      </c>
      <c r="B56" s="2">
        <v>53</v>
      </c>
      <c r="C56" s="2">
        <f t="shared" si="0"/>
        <v>1.7242745834456068</v>
      </c>
      <c r="D56" s="4">
        <f t="shared" si="5"/>
        <v>284.48242741691848</v>
      </c>
      <c r="E56" s="4">
        <f t="shared" si="2"/>
        <v>284.48242741691848</v>
      </c>
      <c r="F56" s="21">
        <v>630</v>
      </c>
      <c r="G56" s="5">
        <f t="shared" si="3"/>
        <v>119382.392963705</v>
      </c>
    </row>
    <row r="57" spans="1:10" x14ac:dyDescent="0.3">
      <c r="A57" s="16">
        <v>43884</v>
      </c>
      <c r="B57" s="2">
        <v>54</v>
      </c>
      <c r="C57" s="2">
        <f t="shared" si="0"/>
        <v>1.7323924974855094</v>
      </c>
      <c r="D57" s="4">
        <f t="shared" si="5"/>
        <v>226.2111301337448</v>
      </c>
      <c r="E57" s="4">
        <f t="shared" si="2"/>
        <v>226.2111301337448</v>
      </c>
      <c r="F57" s="21">
        <v>398</v>
      </c>
      <c r="G57" s="5">
        <f t="shared" si="3"/>
        <v>29511.415809925162</v>
      </c>
      <c r="J57" s="4"/>
    </row>
    <row r="58" spans="1:10" x14ac:dyDescent="0.3">
      <c r="A58" s="16">
        <v>43885</v>
      </c>
      <c r="B58" s="2">
        <v>55</v>
      </c>
      <c r="C58" s="2">
        <f t="shared" si="0"/>
        <v>1.7403614501084077</v>
      </c>
      <c r="D58" s="4">
        <f t="shared" si="5"/>
        <v>178.67641492443843</v>
      </c>
      <c r="E58" s="4">
        <f t="shared" si="2"/>
        <v>178.67641492443843</v>
      </c>
      <c r="F58" s="21">
        <v>499</v>
      </c>
      <c r="G58" s="5">
        <f t="shared" si="3"/>
        <v>102607.19915566055</v>
      </c>
      <c r="J58" s="4"/>
    </row>
    <row r="59" spans="1:10" x14ac:dyDescent="0.3">
      <c r="A59" s="16">
        <v>43886</v>
      </c>
      <c r="B59" s="2">
        <v>56</v>
      </c>
      <c r="C59" s="2">
        <f t="shared" si="0"/>
        <v>1.7481868097522852</v>
      </c>
      <c r="D59" s="4">
        <f t="shared" si="5"/>
        <v>140.25050275833814</v>
      </c>
      <c r="E59" s="4">
        <f t="shared" si="2"/>
        <v>140.25050275833814</v>
      </c>
      <c r="F59" s="21">
        <v>401</v>
      </c>
      <c r="G59" s="5">
        <f t="shared" si="3"/>
        <v>67990.300311779429</v>
      </c>
      <c r="J59" s="4"/>
    </row>
    <row r="60" spans="1:10" x14ac:dyDescent="0.3">
      <c r="A60" s="16">
        <v>43887</v>
      </c>
      <c r="B60" s="2">
        <v>57</v>
      </c>
      <c r="C60" s="2">
        <f t="shared" si="0"/>
        <v>1.7558736597739373</v>
      </c>
      <c r="D60" s="4">
        <f t="shared" si="5"/>
        <v>109.44646731515073</v>
      </c>
      <c r="E60" s="4">
        <f t="shared" si="2"/>
        <v>109.44646731515073</v>
      </c>
      <c r="F60" s="21">
        <v>409</v>
      </c>
      <c r="G60" s="5">
        <f t="shared" si="3"/>
        <v>89732.318943973078</v>
      </c>
      <c r="J60" s="4"/>
    </row>
    <row r="61" spans="1:10" x14ac:dyDescent="0.3">
      <c r="A61" s="16">
        <v>43888</v>
      </c>
      <c r="B61" s="2">
        <v>58</v>
      </c>
      <c r="C61" s="2">
        <f t="shared" si="0"/>
        <v>1.7634268182833517</v>
      </c>
      <c r="D61" s="4">
        <f t="shared" si="5"/>
        <v>84.942185065269683</v>
      </c>
      <c r="E61" s="4">
        <f t="shared" si="2"/>
        <v>84.942185065269683</v>
      </c>
      <c r="F61" s="21">
        <v>318</v>
      </c>
      <c r="G61" s="5">
        <f t="shared" si="3"/>
        <v>54315.945102151003</v>
      </c>
    </row>
    <row r="62" spans="1:10" x14ac:dyDescent="0.3">
      <c r="A62" s="16">
        <v>43889</v>
      </c>
      <c r="B62" s="2">
        <v>59</v>
      </c>
      <c r="C62" s="2">
        <f t="shared" si="0"/>
        <v>1.7708508562825782</v>
      </c>
      <c r="D62" s="4">
        <f t="shared" si="5"/>
        <v>65.587746215493112</v>
      </c>
      <c r="E62" s="4">
        <f t="shared" si="2"/>
        <v>65.587746215493112</v>
      </c>
      <c r="F62" s="21"/>
      <c r="G62" s="12"/>
    </row>
    <row r="63" spans="1:10" x14ac:dyDescent="0.3">
      <c r="A63" s="16">
        <v>43890</v>
      </c>
      <c r="B63" s="2">
        <v>60</v>
      </c>
      <c r="C63" s="2">
        <f t="shared" si="0"/>
        <v>1.7781501142800955</v>
      </c>
      <c r="D63" s="4">
        <f t="shared" si="5"/>
        <v>50.40141115496246</v>
      </c>
      <c r="E63" s="4">
        <f t="shared" si="2"/>
        <v>50.40141115496246</v>
      </c>
      <c r="F63" s="21"/>
      <c r="G63" s="13"/>
    </row>
    <row r="64" spans="1:10" x14ac:dyDescent="0.3">
      <c r="A64" s="16">
        <v>43891</v>
      </c>
      <c r="B64" s="2">
        <v>61</v>
      </c>
      <c r="C64" s="2">
        <f t="shared" si="0"/>
        <v>1.7853287175318913</v>
      </c>
      <c r="D64" s="4">
        <f t="shared" si="5"/>
        <v>38.558236770546721</v>
      </c>
      <c r="E64" s="4">
        <f t="shared" si="2"/>
        <v>38.558236770546721</v>
      </c>
      <c r="F64" s="21"/>
      <c r="G64" s="13"/>
    </row>
    <row r="65" spans="1:7" x14ac:dyDescent="0.3">
      <c r="A65" s="16">
        <v>43892</v>
      </c>
      <c r="B65" s="2">
        <v>62</v>
      </c>
      <c r="C65" s="2">
        <f t="shared" si="0"/>
        <v>1.7923905900432537</v>
      </c>
      <c r="D65" s="4">
        <f t="shared" si="5"/>
        <v>29.374552839866531</v>
      </c>
      <c r="E65" s="4">
        <f t="shared" si="2"/>
        <v>29.374552839866531</v>
      </c>
      <c r="F65" s="21"/>
      <c r="G65" s="12"/>
    </row>
    <row r="66" spans="1:7" x14ac:dyDescent="0.3">
      <c r="A66" s="16">
        <v>43893</v>
      </c>
      <c r="B66" s="2">
        <v>63</v>
      </c>
      <c r="C66" s="2">
        <f t="shared" si="0"/>
        <v>1.7993394674502698</v>
      </c>
      <c r="D66" s="4">
        <f t="shared" si="5"/>
        <v>22.290620949178624</v>
      </c>
      <c r="E66" s="4">
        <f t="shared" si="2"/>
        <v>22.290620949178624</v>
      </c>
      <c r="F66" s="21"/>
    </row>
    <row r="67" spans="1:7" x14ac:dyDescent="0.3">
      <c r="A67" s="16">
        <v>43894</v>
      </c>
      <c r="B67" s="2">
        <v>64</v>
      </c>
      <c r="C67" s="2">
        <f t="shared" si="0"/>
        <v>1.8061789088868978</v>
      </c>
      <c r="D67" s="4">
        <f t="shared" si="5"/>
        <v>16.853095101012521</v>
      </c>
      <c r="E67" s="4">
        <f t="shared" si="2"/>
        <v>16.853095101012521</v>
      </c>
      <c r="F67" s="21"/>
    </row>
    <row r="68" spans="1:7" x14ac:dyDescent="0.3">
      <c r="A68" s="16">
        <v>43895</v>
      </c>
      <c r="B68" s="2">
        <v>65</v>
      </c>
      <c r="C68" s="2">
        <f t="shared" si="0"/>
        <v>1.8129123079319935</v>
      </c>
      <c r="D68" s="4">
        <f t="shared" si="5"/>
        <v>12.698333858169878</v>
      </c>
      <c r="E68" s="4">
        <f t="shared" si="2"/>
        <v>12.698333858169878</v>
      </c>
      <c r="F68" s="21"/>
    </row>
    <row r="69" spans="1:7" x14ac:dyDescent="0.3">
      <c r="A69" s="16">
        <v>43896</v>
      </c>
      <c r="B69" s="2">
        <v>66</v>
      </c>
      <c r="C69" s="2">
        <f t="shared" ref="C69:C81" si="6">LOG(B69-$C$2)</f>
        <v>1.8195429027205841</v>
      </c>
      <c r="D69" s="4">
        <f t="shared" si="5"/>
        <v>9.5371804407104026</v>
      </c>
      <c r="E69" s="4">
        <f t="shared" ref="E69:E81" si="7">IFERROR(D69,0)</f>
        <v>9.5371804407104026</v>
      </c>
      <c r="F69" s="21"/>
    </row>
    <row r="70" spans="1:7" x14ac:dyDescent="0.3">
      <c r="A70" s="16">
        <v>43897</v>
      </c>
      <c r="B70" s="2">
        <v>67</v>
      </c>
      <c r="C70" s="2">
        <f t="shared" si="6"/>
        <v>1.826073785294803</v>
      </c>
      <c r="D70" s="4">
        <f t="shared" si="5"/>
        <v>7.1415122421700037</v>
      </c>
      <c r="E70" s="4">
        <f t="shared" si="7"/>
        <v>7.1415122421700037</v>
      </c>
      <c r="F70" s="21"/>
    </row>
    <row r="71" spans="1:7" x14ac:dyDescent="0.3">
      <c r="A71" s="16">
        <v>43898</v>
      </c>
      <c r="B71" s="2">
        <v>68</v>
      </c>
      <c r="C71" s="2">
        <f t="shared" si="6"/>
        <v>1.8325079102620834</v>
      </c>
      <c r="D71" s="4">
        <f t="shared" si="5"/>
        <v>5.3326437020769379</v>
      </c>
      <c r="E71" s="4">
        <f t="shared" si="7"/>
        <v>5.3326437020769379</v>
      </c>
      <c r="F71" s="21"/>
    </row>
    <row r="72" spans="1:7" x14ac:dyDescent="0.3">
      <c r="A72" s="16">
        <v>43899</v>
      </c>
      <c r="B72" s="2">
        <v>69</v>
      </c>
      <c r="C72" s="2">
        <f t="shared" si="6"/>
        <v>1.8388481028212951</v>
      </c>
      <c r="D72" s="4">
        <f t="shared" si="5"/>
        <v>3.9715252617584014</v>
      </c>
      <c r="E72" s="4">
        <f t="shared" si="7"/>
        <v>3.9715252617584014</v>
      </c>
      <c r="F72" s="21"/>
    </row>
    <row r="73" spans="1:7" x14ac:dyDescent="0.3">
      <c r="A73" s="16">
        <v>43900</v>
      </c>
      <c r="B73" s="2">
        <v>70</v>
      </c>
      <c r="C73" s="2">
        <f t="shared" si="6"/>
        <v>1.8450970662113975</v>
      </c>
      <c r="D73" s="4">
        <f t="shared" si="5"/>
        <v>2.9505971363959862</v>
      </c>
      <c r="E73" s="4">
        <f t="shared" si="7"/>
        <v>2.9505971363959862</v>
      </c>
      <c r="F73" s="21"/>
    </row>
    <row r="74" spans="1:7" x14ac:dyDescent="0.3">
      <c r="A74" s="16">
        <v>43901</v>
      </c>
      <c r="B74" s="2">
        <v>71</v>
      </c>
      <c r="C74" s="2">
        <f t="shared" si="6"/>
        <v>1.8512573886317645</v>
      </c>
      <c r="D74" s="4">
        <f t="shared" si="5"/>
        <v>2.1871137030339156</v>
      </c>
      <c r="E74" s="4">
        <f t="shared" si="7"/>
        <v>2.1871137030339156</v>
      </c>
      <c r="F74" s="21"/>
    </row>
    <row r="75" spans="1:7" x14ac:dyDescent="0.3">
      <c r="A75" s="16">
        <v>43902</v>
      </c>
      <c r="B75" s="2">
        <v>72</v>
      </c>
      <c r="C75" s="2">
        <f t="shared" si="6"/>
        <v>1.8573315496785181</v>
      </c>
      <c r="D75" s="4">
        <f t="shared" si="5"/>
        <v>1.6177394638295641</v>
      </c>
      <c r="E75" s="4">
        <f t="shared" si="7"/>
        <v>1.6177394638295641</v>
      </c>
      <c r="F75" s="21"/>
    </row>
    <row r="76" spans="1:7" x14ac:dyDescent="0.3">
      <c r="A76" s="16">
        <v>43903</v>
      </c>
      <c r="B76" s="2">
        <v>73</v>
      </c>
      <c r="C76" s="2">
        <f t="shared" si="6"/>
        <v>1.8633219263369352</v>
      </c>
      <c r="D76" s="4">
        <f t="shared" si="5"/>
        <v>1.1942208369232787</v>
      </c>
      <c r="E76" s="4">
        <f t="shared" si="7"/>
        <v>1.1942208369232787</v>
      </c>
      <c r="F76" s="21"/>
    </row>
    <row r="77" spans="1:7" s="10" customFormat="1" x14ac:dyDescent="0.3">
      <c r="A77" s="18">
        <v>43904</v>
      </c>
      <c r="B77" s="10">
        <v>74</v>
      </c>
      <c r="C77" s="10">
        <f t="shared" si="6"/>
        <v>1.8692307985661651</v>
      </c>
      <c r="D77" s="10">
        <f t="shared" si="5"/>
        <v>0.87995211178142108</v>
      </c>
      <c r="E77" s="10">
        <f t="shared" si="7"/>
        <v>0.87995211178142108</v>
      </c>
      <c r="F77" s="23"/>
      <c r="G77" s="6"/>
    </row>
    <row r="78" spans="1:7" x14ac:dyDescent="0.3">
      <c r="A78" s="16">
        <v>43905</v>
      </c>
      <c r="B78" s="2">
        <v>75</v>
      </c>
      <c r="C78" s="2">
        <f t="shared" si="6"/>
        <v>1.8750603545090994</v>
      </c>
      <c r="D78" s="4">
        <f t="shared" ref="D78:D81" si="8">$D$2*EXP(-((C78-$F$2)^2)/(2*$G$2))</f>
        <v>0.64727358784929745</v>
      </c>
      <c r="E78" s="4">
        <f t="shared" si="7"/>
        <v>0.64727358784929745</v>
      </c>
      <c r="F78" s="21"/>
    </row>
    <row r="79" spans="1:7" x14ac:dyDescent="0.3">
      <c r="A79" s="16">
        <v>43906</v>
      </c>
      <c r="B79" s="2">
        <v>76</v>
      </c>
      <c r="C79" s="2">
        <f t="shared" si="6"/>
        <v>1.8808126953571846</v>
      </c>
      <c r="D79" s="4">
        <f t="shared" si="8"/>
        <v>0.47536168455208094</v>
      </c>
      <c r="E79" s="4">
        <f t="shared" si="7"/>
        <v>0.47536168455208094</v>
      </c>
      <c r="F79" s="21"/>
    </row>
    <row r="80" spans="1:7" x14ac:dyDescent="0.3">
      <c r="A80" s="16">
        <v>43907</v>
      </c>
      <c r="B80" s="2">
        <v>77</v>
      </c>
      <c r="C80" s="2">
        <f t="shared" si="6"/>
        <v>1.8864898398972454</v>
      </c>
      <c r="D80" s="4">
        <f t="shared" si="8"/>
        <v>0.34859242404081742</v>
      </c>
      <c r="E80" s="4">
        <f t="shared" si="7"/>
        <v>0.34859242404081742</v>
      </c>
      <c r="F80" s="21"/>
    </row>
    <row r="81" spans="1:6" x14ac:dyDescent="0.3">
      <c r="A81" s="19">
        <v>43908</v>
      </c>
      <c r="B81" s="2">
        <v>78</v>
      </c>
      <c r="C81" s="2">
        <f t="shared" si="6"/>
        <v>1.892093728764938</v>
      </c>
      <c r="D81" s="4">
        <f t="shared" si="8"/>
        <v>0.25527982060766846</v>
      </c>
      <c r="E81" s="4">
        <f t="shared" si="7"/>
        <v>0.25527982060766846</v>
      </c>
      <c r="F81" s="24"/>
    </row>
  </sheetData>
  <phoneticPr fontId="4" type="noConversion"/>
  <conditionalFormatting sqref="E4:E81">
    <cfRule type="colorScale" priority="2">
      <colorScale>
        <cfvo type="num" val="0.5"/>
        <cfvo type="num" val="0.5"/>
        <cfvo type="max"/>
        <color rgb="FF63BE7B"/>
        <color rgb="FFFFEB84"/>
        <color rgb="FFF8696B"/>
      </colorScale>
    </cfRule>
  </conditionalFormatting>
  <conditionalFormatting sqref="E4:F81">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3E4D8-7DC2-4592-863B-2BEAFBEB3CE7}">
  <dimension ref="A1:H81"/>
  <sheetViews>
    <sheetView workbookViewId="0">
      <selection sqref="A1:A1048576"/>
    </sheetView>
  </sheetViews>
  <sheetFormatPr defaultRowHeight="14.4" x14ac:dyDescent="0.3"/>
  <cols>
    <col min="1" max="1" width="11.21875" style="4" customWidth="1"/>
    <col min="2" max="3" width="8.88671875" style="2"/>
    <col min="4" max="4" width="12" style="4" bestFit="1" customWidth="1"/>
    <col min="5" max="5" width="12" style="4" customWidth="1"/>
    <col min="6" max="6" width="8.88671875" style="4"/>
    <col min="7" max="7" width="10.44140625" style="5" bestFit="1" customWidth="1"/>
    <col min="8" max="16384" width="8.88671875" style="4"/>
  </cols>
  <sheetData>
    <row r="1" spans="1:8" x14ac:dyDescent="0.3">
      <c r="C1" s="2" t="s">
        <v>3</v>
      </c>
      <c r="D1" s="4" t="s">
        <v>0</v>
      </c>
      <c r="F1" s="4" t="s">
        <v>1</v>
      </c>
      <c r="G1" s="5" t="s">
        <v>2</v>
      </c>
      <c r="H1" s="4" t="s">
        <v>4</v>
      </c>
    </row>
    <row r="2" spans="1:8" x14ac:dyDescent="0.3">
      <c r="C2" s="8">
        <v>4.2802616222485756</v>
      </c>
      <c r="D2" s="8">
        <v>1095.612429708897</v>
      </c>
      <c r="E2" s="8"/>
      <c r="F2" s="8">
        <v>1.475482155769581</v>
      </c>
      <c r="G2" s="9">
        <v>6.9744143628226764E-3</v>
      </c>
      <c r="H2" s="10">
        <f>SUM(G4:G56)</f>
        <v>127554.92266384748</v>
      </c>
    </row>
    <row r="3" spans="1:8" x14ac:dyDescent="0.3">
      <c r="A3" s="5" t="s">
        <v>8</v>
      </c>
      <c r="B3" s="2" t="s">
        <v>11</v>
      </c>
      <c r="C3" s="2" t="s">
        <v>10</v>
      </c>
      <c r="D3" s="4" t="s">
        <v>5</v>
      </c>
      <c r="E3" s="4" t="s">
        <v>6</v>
      </c>
      <c r="F3" s="4" t="s">
        <v>7</v>
      </c>
      <c r="G3" s="5" t="s">
        <v>9</v>
      </c>
    </row>
    <row r="4" spans="1:8" x14ac:dyDescent="0.3">
      <c r="A4" s="1">
        <v>43831</v>
      </c>
      <c r="B4" s="2">
        <v>1</v>
      </c>
      <c r="C4" s="2" t="e">
        <f>LOG(B4-$C$2)</f>
        <v>#NUM!</v>
      </c>
      <c r="D4" s="4" t="e">
        <f>$D$2*EXP(-((C4-$F$2)^2)/(2*$G$2))</f>
        <v>#NUM!</v>
      </c>
      <c r="E4" s="4">
        <f>IFERROR(D4,0)</f>
        <v>0</v>
      </c>
      <c r="F4" s="4">
        <v>0</v>
      </c>
      <c r="G4" s="5">
        <f t="shared" ref="G4:G57" si="0">(F4-E4)^2</f>
        <v>0</v>
      </c>
    </row>
    <row r="5" spans="1:8" x14ac:dyDescent="0.3">
      <c r="A5" s="1">
        <v>43832</v>
      </c>
      <c r="B5" s="2">
        <v>2</v>
      </c>
      <c r="C5" s="2" t="e">
        <f t="shared" ref="C5:C68" si="1">LOG(B5-$C$2)</f>
        <v>#NUM!</v>
      </c>
      <c r="D5" s="4" t="e">
        <f t="shared" ref="D5:D13" si="2">$D$2*EXP(-((C5-$F$2)^2)/(2*$G$2))</f>
        <v>#NUM!</v>
      </c>
      <c r="E5" s="4">
        <f t="shared" ref="E5:E68" si="3">IFERROR(D5,0)</f>
        <v>0</v>
      </c>
      <c r="F5" s="4">
        <v>0</v>
      </c>
      <c r="G5" s="5">
        <f t="shared" si="0"/>
        <v>0</v>
      </c>
    </row>
    <row r="6" spans="1:8" x14ac:dyDescent="0.3">
      <c r="A6" s="1">
        <v>43833</v>
      </c>
      <c r="B6" s="2">
        <v>3</v>
      </c>
      <c r="C6" s="2" t="e">
        <f t="shared" si="1"/>
        <v>#NUM!</v>
      </c>
      <c r="D6" s="4" t="e">
        <f t="shared" si="2"/>
        <v>#NUM!</v>
      </c>
      <c r="E6" s="4">
        <f t="shared" si="3"/>
        <v>0</v>
      </c>
      <c r="F6" s="4">
        <v>0</v>
      </c>
      <c r="G6" s="5">
        <f t="shared" si="0"/>
        <v>0</v>
      </c>
    </row>
    <row r="7" spans="1:8" x14ac:dyDescent="0.3">
      <c r="A7" s="1">
        <v>43834</v>
      </c>
      <c r="B7" s="2">
        <v>4</v>
      </c>
      <c r="C7" s="2" t="e">
        <f t="shared" si="1"/>
        <v>#NUM!</v>
      </c>
      <c r="D7" s="4" t="e">
        <f t="shared" si="2"/>
        <v>#NUM!</v>
      </c>
      <c r="E7" s="4">
        <f t="shared" si="3"/>
        <v>0</v>
      </c>
      <c r="F7" s="4">
        <v>0</v>
      </c>
      <c r="G7" s="5">
        <f t="shared" si="0"/>
        <v>0</v>
      </c>
    </row>
    <row r="8" spans="1:8" x14ac:dyDescent="0.3">
      <c r="A8" s="1">
        <v>43835</v>
      </c>
      <c r="B8" s="2">
        <v>5</v>
      </c>
      <c r="C8" s="2">
        <f t="shared" si="1"/>
        <v>-0.14282533932820832</v>
      </c>
      <c r="D8" s="4">
        <f t="shared" si="2"/>
        <v>3.1625774777720662E-79</v>
      </c>
      <c r="E8" s="4">
        <f t="shared" si="3"/>
        <v>3.1625774777720662E-79</v>
      </c>
      <c r="F8" s="4">
        <v>0</v>
      </c>
      <c r="G8" s="5">
        <f t="shared" si="0"/>
        <v>1.0001896302911125E-157</v>
      </c>
    </row>
    <row r="9" spans="1:8" x14ac:dyDescent="0.3">
      <c r="A9" s="1">
        <v>43836</v>
      </c>
      <c r="B9" s="2">
        <v>6</v>
      </c>
      <c r="C9" s="2">
        <f t="shared" si="1"/>
        <v>0.23546238310464254</v>
      </c>
      <c r="D9" s="4">
        <f t="shared" si="2"/>
        <v>1.4628769211901216E-45</v>
      </c>
      <c r="E9" s="4">
        <f t="shared" si="3"/>
        <v>1.4628769211901216E-45</v>
      </c>
      <c r="F9" s="4">
        <v>0</v>
      </c>
      <c r="G9" s="5">
        <f t="shared" si="0"/>
        <v>2.1400088865506894E-90</v>
      </c>
    </row>
    <row r="10" spans="1:8" x14ac:dyDescent="0.3">
      <c r="A10" s="1">
        <v>43837</v>
      </c>
      <c r="B10" s="2">
        <v>7</v>
      </c>
      <c r="C10" s="2">
        <f t="shared" si="1"/>
        <v>0.43452712956230433</v>
      </c>
      <c r="D10" s="4">
        <f t="shared" si="2"/>
        <v>2.0060557556361042E-31</v>
      </c>
      <c r="E10" s="4">
        <f t="shared" si="3"/>
        <v>2.0060557556361042E-31</v>
      </c>
      <c r="F10" s="4">
        <v>0</v>
      </c>
      <c r="G10" s="5">
        <f t="shared" si="0"/>
        <v>4.0242596947207412E-62</v>
      </c>
    </row>
    <row r="11" spans="1:8" x14ac:dyDescent="0.3">
      <c r="A11" s="1">
        <v>43838</v>
      </c>
      <c r="B11" s="2">
        <v>8</v>
      </c>
      <c r="C11" s="2">
        <f t="shared" si="1"/>
        <v>0.570512395501658</v>
      </c>
      <c r="D11" s="4">
        <f t="shared" si="2"/>
        <v>3.4765842145589586E-23</v>
      </c>
      <c r="E11" s="4">
        <f t="shared" si="3"/>
        <v>3.4765842145589586E-23</v>
      </c>
      <c r="F11" s="4">
        <v>0</v>
      </c>
      <c r="G11" s="5">
        <f t="shared" si="0"/>
        <v>1.208663780092053E-45</v>
      </c>
    </row>
    <row r="12" spans="1:8" x14ac:dyDescent="0.3">
      <c r="A12" s="1">
        <v>43839</v>
      </c>
      <c r="B12" s="2">
        <v>9</v>
      </c>
      <c r="C12" s="2">
        <f t="shared" si="1"/>
        <v>0.67391792570020304</v>
      </c>
      <c r="D12" s="4">
        <f t="shared" si="2"/>
        <v>1.0848333984394169E-17</v>
      </c>
      <c r="E12" s="4">
        <f t="shared" si="3"/>
        <v>1.0848333984394169E-17</v>
      </c>
      <c r="F12" s="4">
        <v>0</v>
      </c>
      <c r="G12" s="5">
        <f t="shared" si="0"/>
        <v>1.1768635023696147E-34</v>
      </c>
    </row>
    <row r="13" spans="1:8" x14ac:dyDescent="0.3">
      <c r="A13" s="1">
        <v>43840</v>
      </c>
      <c r="B13" s="2">
        <v>10</v>
      </c>
      <c r="C13" s="2">
        <f t="shared" si="1"/>
        <v>0.75737616451026402</v>
      </c>
      <c r="D13" s="4">
        <f t="shared" si="2"/>
        <v>9.6419095464547767E-14</v>
      </c>
      <c r="E13" s="4">
        <f t="shared" si="3"/>
        <v>9.6419095464547767E-14</v>
      </c>
      <c r="F13" s="4">
        <v>0</v>
      </c>
      <c r="G13" s="5">
        <f t="shared" si="0"/>
        <v>9.2966419702015762E-27</v>
      </c>
    </row>
    <row r="14" spans="1:8" x14ac:dyDescent="0.3">
      <c r="A14" s="1">
        <v>43841</v>
      </c>
      <c r="B14" s="2">
        <v>11</v>
      </c>
      <c r="C14" s="2">
        <f t="shared" si="1"/>
        <v>0.82735236482306651</v>
      </c>
      <c r="D14" s="4">
        <f t="shared" ref="D14:D45" si="4">$D$2*EXP(-((C14-$F$2)^2)/(2*$G$2))</f>
        <v>9.1364498785016018E-11</v>
      </c>
      <c r="E14" s="4">
        <f t="shared" si="3"/>
        <v>9.1364498785016018E-11</v>
      </c>
      <c r="F14" s="4">
        <v>0</v>
      </c>
      <c r="G14" s="5">
        <f t="shared" si="0"/>
        <v>8.3474716382371927E-21</v>
      </c>
    </row>
    <row r="15" spans="1:8" x14ac:dyDescent="0.3">
      <c r="A15" s="1">
        <v>43842</v>
      </c>
      <c r="B15" s="2">
        <v>12</v>
      </c>
      <c r="C15" s="2">
        <f t="shared" si="1"/>
        <v>0.8876025823274214</v>
      </c>
      <c r="D15" s="4">
        <f t="shared" si="4"/>
        <v>1.9027575160379693E-8</v>
      </c>
      <c r="E15" s="4">
        <f t="shared" si="3"/>
        <v>1.9027575160379693E-8</v>
      </c>
      <c r="F15" s="4">
        <v>0</v>
      </c>
      <c r="G15" s="5">
        <f t="shared" si="0"/>
        <v>3.6204861648389833E-16</v>
      </c>
    </row>
    <row r="16" spans="1:8" x14ac:dyDescent="0.3">
      <c r="A16" s="1">
        <v>43843</v>
      </c>
      <c r="B16" s="2">
        <v>13</v>
      </c>
      <c r="C16" s="2">
        <f t="shared" si="1"/>
        <v>0.94050345479456321</v>
      </c>
      <c r="D16" s="4">
        <f t="shared" si="4"/>
        <v>1.3452355258226039E-6</v>
      </c>
      <c r="E16" s="4">
        <f t="shared" si="3"/>
        <v>1.3452355258226039E-6</v>
      </c>
      <c r="F16" s="4">
        <v>0</v>
      </c>
      <c r="G16" s="5">
        <f t="shared" si="0"/>
        <v>1.8096586199352177E-12</v>
      </c>
    </row>
    <row r="17" spans="1:7" x14ac:dyDescent="0.3">
      <c r="A17" s="1">
        <v>43844</v>
      </c>
      <c r="B17" s="2">
        <v>14</v>
      </c>
      <c r="C17" s="2">
        <f t="shared" si="1"/>
        <v>0.98765457535548939</v>
      </c>
      <c r="D17" s="4">
        <f t="shared" si="4"/>
        <v>4.2689520579250061E-5</v>
      </c>
      <c r="E17" s="4">
        <f t="shared" si="3"/>
        <v>4.2689520579250061E-5</v>
      </c>
      <c r="F17" s="4">
        <v>0</v>
      </c>
      <c r="G17" s="5">
        <f t="shared" si="0"/>
        <v>1.8223951672862144E-9</v>
      </c>
    </row>
    <row r="18" spans="1:7" x14ac:dyDescent="0.3">
      <c r="A18" s="1">
        <v>43845</v>
      </c>
      <c r="B18" s="2">
        <v>15</v>
      </c>
      <c r="C18" s="2">
        <f t="shared" si="1"/>
        <v>1.0301841862443084</v>
      </c>
      <c r="D18" s="4">
        <f t="shared" si="4"/>
        <v>7.3438150951717432E-4</v>
      </c>
      <c r="E18" s="4">
        <f t="shared" si="3"/>
        <v>7.3438150951717432E-4</v>
      </c>
      <c r="F18" s="4">
        <v>0</v>
      </c>
      <c r="G18" s="5">
        <f t="shared" si="0"/>
        <v>5.3931620152072364E-7</v>
      </c>
    </row>
    <row r="19" spans="1:7" x14ac:dyDescent="0.3">
      <c r="A19" s="1">
        <v>43846</v>
      </c>
      <c r="B19" s="2">
        <v>16</v>
      </c>
      <c r="C19" s="2">
        <f t="shared" si="1"/>
        <v>1.0689179169408531</v>
      </c>
      <c r="D19" s="4">
        <f t="shared" si="4"/>
        <v>7.8206088923127234E-3</v>
      </c>
      <c r="E19" s="4">
        <f t="shared" si="3"/>
        <v>7.8206088923127234E-3</v>
      </c>
      <c r="F19" s="4">
        <v>0</v>
      </c>
      <c r="G19" s="5">
        <f t="shared" si="0"/>
        <v>6.1161923446520849E-5</v>
      </c>
    </row>
    <row r="20" spans="1:7" x14ac:dyDescent="0.3">
      <c r="A20" s="1">
        <v>43847</v>
      </c>
      <c r="B20" s="2">
        <v>17</v>
      </c>
      <c r="C20" s="2">
        <f t="shared" si="1"/>
        <v>1.1044781787442046</v>
      </c>
      <c r="D20" s="4">
        <f t="shared" si="4"/>
        <v>5.677213643451598E-2</v>
      </c>
      <c r="E20" s="4">
        <f t="shared" si="3"/>
        <v>5.677213643451598E-2</v>
      </c>
      <c r="F20" s="4">
        <v>0</v>
      </c>
      <c r="G20" s="5">
        <f t="shared" si="0"/>
        <v>3.2230754753392967E-3</v>
      </c>
    </row>
    <row r="21" spans="1:7" x14ac:dyDescent="0.3">
      <c r="A21" s="1">
        <v>43848</v>
      </c>
      <c r="B21" s="2">
        <v>18</v>
      </c>
      <c r="C21" s="2">
        <f t="shared" si="1"/>
        <v>1.1373458298705714</v>
      </c>
      <c r="D21" s="4">
        <f t="shared" si="4"/>
        <v>0.30186933772985414</v>
      </c>
      <c r="E21" s="4">
        <f t="shared" si="3"/>
        <v>0.30186933772985414</v>
      </c>
      <c r="F21" s="4">
        <v>0</v>
      </c>
      <c r="G21" s="5">
        <f t="shared" si="0"/>
        <v>9.1125097061460741E-2</v>
      </c>
    </row>
    <row r="22" spans="1:7" s="7" customFormat="1" x14ac:dyDescent="0.3">
      <c r="A22" s="14">
        <v>43849</v>
      </c>
      <c r="B22" s="7">
        <v>19</v>
      </c>
      <c r="C22" s="7">
        <f t="shared" si="1"/>
        <v>1.1679000911082313</v>
      </c>
      <c r="D22" s="7">
        <f t="shared" si="4"/>
        <v>1.2419157183838878</v>
      </c>
      <c r="E22" s="7">
        <f t="shared" si="3"/>
        <v>1.2419157183838878</v>
      </c>
      <c r="F22" s="7">
        <v>0</v>
      </c>
      <c r="G22" s="11">
        <f t="shared" si="0"/>
        <v>1.5423546515689681</v>
      </c>
    </row>
    <row r="23" spans="1:7" x14ac:dyDescent="0.3">
      <c r="A23" s="1">
        <v>43850</v>
      </c>
      <c r="B23" s="2">
        <v>20</v>
      </c>
      <c r="C23" s="2">
        <f t="shared" si="1"/>
        <v>1.19644531383797</v>
      </c>
      <c r="D23" s="4">
        <f t="shared" si="4"/>
        <v>4.125248807932608</v>
      </c>
      <c r="E23" s="4">
        <f t="shared" si="3"/>
        <v>4.125248807932608</v>
      </c>
      <c r="F23" s="4">
        <v>12</v>
      </c>
      <c r="G23" s="5">
        <f t="shared" si="0"/>
        <v>62.01170633696681</v>
      </c>
    </row>
    <row r="24" spans="1:7" x14ac:dyDescent="0.3">
      <c r="A24" s="1">
        <v>43851</v>
      </c>
      <c r="B24" s="2">
        <v>21</v>
      </c>
      <c r="C24" s="2">
        <f t="shared" si="1"/>
        <v>1.2232294775295622</v>
      </c>
      <c r="D24" s="4">
        <f t="shared" si="4"/>
        <v>11.442037848092051</v>
      </c>
      <c r="E24" s="4">
        <f t="shared" si="3"/>
        <v>11.442037848092051</v>
      </c>
      <c r="F24" s="4">
        <v>0</v>
      </c>
      <c r="G24" s="5">
        <f t="shared" si="0"/>
        <v>130.92023011717097</v>
      </c>
    </row>
    <row r="25" spans="1:7" x14ac:dyDescent="0.3">
      <c r="A25" s="1">
        <v>43852</v>
      </c>
      <c r="B25" s="2">
        <v>22</v>
      </c>
      <c r="C25" s="2">
        <f t="shared" si="1"/>
        <v>1.2484573054777999</v>
      </c>
      <c r="D25" s="4">
        <f t="shared" si="4"/>
        <v>27.224427168548008</v>
      </c>
      <c r="E25" s="4">
        <f t="shared" si="3"/>
        <v>27.224427168548008</v>
      </c>
      <c r="F25" s="4">
        <v>7</v>
      </c>
      <c r="G25" s="5">
        <f t="shared" si="0"/>
        <v>409.02745429590277</v>
      </c>
    </row>
    <row r="26" spans="1:7" x14ac:dyDescent="0.3">
      <c r="A26" s="1">
        <v>43853</v>
      </c>
      <c r="B26" s="2">
        <v>23</v>
      </c>
      <c r="C26" s="2">
        <f t="shared" si="1"/>
        <v>1.2722997748565275</v>
      </c>
      <c r="D26" s="4">
        <f t="shared" si="4"/>
        <v>56.795648934289694</v>
      </c>
      <c r="E26" s="4">
        <f t="shared" si="3"/>
        <v>56.795648934289694</v>
      </c>
      <c r="F26" s="4">
        <v>35</v>
      </c>
      <c r="G26" s="5">
        <f t="shared" si="0"/>
        <v>475.05031246680352</v>
      </c>
    </row>
    <row r="27" spans="1:7" x14ac:dyDescent="0.3">
      <c r="A27" s="1">
        <v>43854</v>
      </c>
      <c r="B27" s="2">
        <v>24</v>
      </c>
      <c r="C27" s="2">
        <f t="shared" si="1"/>
        <v>1.2949011488479611</v>
      </c>
      <c r="D27" s="4">
        <f t="shared" si="4"/>
        <v>105.77074036652446</v>
      </c>
      <c r="E27" s="4">
        <f t="shared" si="3"/>
        <v>105.77074036652446</v>
      </c>
      <c r="F27" s="4">
        <v>103</v>
      </c>
      <c r="G27" s="5">
        <f t="shared" si="0"/>
        <v>7.677002178688122</v>
      </c>
    </row>
    <row r="28" spans="1:7" x14ac:dyDescent="0.3">
      <c r="A28" s="1">
        <v>43855</v>
      </c>
      <c r="B28" s="2">
        <v>25</v>
      </c>
      <c r="C28" s="2">
        <f t="shared" si="1"/>
        <v>1.3163842673948061</v>
      </c>
      <c r="D28" s="4">
        <f t="shared" si="4"/>
        <v>178.47102007468959</v>
      </c>
      <c r="E28" s="4">
        <f t="shared" si="3"/>
        <v>178.47102007468959</v>
      </c>
      <c r="F28" s="4">
        <v>277</v>
      </c>
      <c r="G28" s="5">
        <f t="shared" si="0"/>
        <v>9707.9598851222217</v>
      </c>
    </row>
    <row r="29" spans="1:7" x14ac:dyDescent="0.3">
      <c r="A29" s="1">
        <v>43856</v>
      </c>
      <c r="B29" s="2">
        <v>26</v>
      </c>
      <c r="C29" s="2">
        <f t="shared" si="1"/>
        <v>1.3368545897113213</v>
      </c>
      <c r="D29" s="4">
        <f t="shared" si="4"/>
        <v>276.26131810264962</v>
      </c>
      <c r="E29" s="4">
        <f t="shared" si="3"/>
        <v>276.26131810264962</v>
      </c>
      <c r="F29" s="4">
        <v>291</v>
      </c>
      <c r="G29" s="5">
        <f t="shared" si="0"/>
        <v>217.22874407128364</v>
      </c>
    </row>
    <row r="30" spans="1:7" x14ac:dyDescent="0.3">
      <c r="A30" s="1">
        <v>43857</v>
      </c>
      <c r="B30" s="2">
        <v>27</v>
      </c>
      <c r="C30" s="2">
        <f t="shared" si="1"/>
        <v>1.3564033260815394</v>
      </c>
      <c r="D30" s="4">
        <f t="shared" si="4"/>
        <v>396.43521224873865</v>
      </c>
      <c r="E30" s="4">
        <f t="shared" si="3"/>
        <v>396.43521224873865</v>
      </c>
      <c r="F30" s="4">
        <v>399</v>
      </c>
      <c r="G30" s="5">
        <f t="shared" si="0"/>
        <v>6.578136209020248</v>
      </c>
    </row>
    <row r="31" spans="1:7" x14ac:dyDescent="0.3">
      <c r="A31" s="1">
        <v>43858</v>
      </c>
      <c r="B31" s="2">
        <v>28</v>
      </c>
      <c r="C31" s="2">
        <f t="shared" si="1"/>
        <v>1.3751098945688902</v>
      </c>
      <c r="D31" s="4">
        <f t="shared" si="4"/>
        <v>532.09138459305927</v>
      </c>
      <c r="E31" s="4">
        <f t="shared" si="3"/>
        <v>532.09138459305927</v>
      </c>
      <c r="F31" s="4">
        <v>525</v>
      </c>
      <c r="G31" s="5">
        <f t="shared" si="0"/>
        <v>50.287735446678447</v>
      </c>
    </row>
    <row r="32" spans="1:7" x14ac:dyDescent="0.3">
      <c r="A32" s="1">
        <v>43859</v>
      </c>
      <c r="B32" s="2">
        <v>29</v>
      </c>
      <c r="C32" s="2">
        <f t="shared" si="1"/>
        <v>1.3930438700696846</v>
      </c>
      <c r="D32" s="4">
        <f t="shared" si="4"/>
        <v>673.07336126677455</v>
      </c>
      <c r="E32" s="4">
        <f t="shared" si="3"/>
        <v>673.07336126677455</v>
      </c>
      <c r="F32" s="4">
        <v>646</v>
      </c>
      <c r="G32" s="5">
        <f t="shared" si="0"/>
        <v>732.96689028128867</v>
      </c>
    </row>
    <row r="33" spans="1:7" x14ac:dyDescent="0.3">
      <c r="A33" s="1">
        <v>43860</v>
      </c>
      <c r="B33" s="2">
        <v>30</v>
      </c>
      <c r="C33" s="2">
        <f t="shared" si="1"/>
        <v>1.4102665466131186</v>
      </c>
      <c r="D33" s="4">
        <f t="shared" si="4"/>
        <v>807.67779059101304</v>
      </c>
      <c r="E33" s="4">
        <f t="shared" si="3"/>
        <v>807.67779059101304</v>
      </c>
      <c r="F33" s="4">
        <v>842</v>
      </c>
      <c r="G33" s="5">
        <f t="shared" si="0"/>
        <v>1178.0140587143533</v>
      </c>
    </row>
    <row r="34" spans="1:7" x14ac:dyDescent="0.3">
      <c r="A34" s="1">
        <v>43861</v>
      </c>
      <c r="B34" s="2">
        <v>31</v>
      </c>
      <c r="C34" s="2">
        <f t="shared" si="1"/>
        <v>1.4268322014960548</v>
      </c>
      <c r="D34" s="4">
        <f t="shared" si="4"/>
        <v>924.62676559072588</v>
      </c>
      <c r="E34" s="4">
        <f t="shared" si="3"/>
        <v>924.62676559072588</v>
      </c>
      <c r="F34" s="4">
        <v>771</v>
      </c>
      <c r="G34" s="5">
        <f t="shared" si="0"/>
        <v>23601.183105867836</v>
      </c>
    </row>
    <row r="35" spans="1:7" x14ac:dyDescent="0.3">
      <c r="A35" s="1">
        <v>43862</v>
      </c>
      <c r="B35" s="2">
        <v>32</v>
      </c>
      <c r="C35" s="2">
        <f t="shared" si="1"/>
        <v>1.4427891270351847</v>
      </c>
      <c r="D35" s="4">
        <f t="shared" si="4"/>
        <v>1014.796536673335</v>
      </c>
      <c r="E35" s="4">
        <f t="shared" si="3"/>
        <v>1014.796536673335</v>
      </c>
      <c r="F35" s="4">
        <v>1027</v>
      </c>
      <c r="G35" s="5">
        <f t="shared" si="0"/>
        <v>148.92451716525693</v>
      </c>
    </row>
    <row r="36" spans="1:7" x14ac:dyDescent="0.3">
      <c r="A36" s="1">
        <v>43863</v>
      </c>
      <c r="B36" s="2">
        <v>33</v>
      </c>
      <c r="C36" s="2">
        <f t="shared" si="1"/>
        <v>1.4581804793858473</v>
      </c>
      <c r="D36" s="4">
        <f t="shared" si="4"/>
        <v>1072.3506019000888</v>
      </c>
      <c r="E36" s="4">
        <f t="shared" si="3"/>
        <v>1072.3506019000888</v>
      </c>
      <c r="F36" s="4">
        <v>1070</v>
      </c>
      <c r="G36" s="5">
        <f t="shared" si="0"/>
        <v>5.5253292927010982</v>
      </c>
    </row>
    <row r="37" spans="1:7" x14ac:dyDescent="0.3">
      <c r="A37" s="1">
        <v>43864</v>
      </c>
      <c r="B37" s="2">
        <v>34</v>
      </c>
      <c r="C37" s="2">
        <f t="shared" si="1"/>
        <v>1.4730449820199307</v>
      </c>
      <c r="D37" s="4">
        <f t="shared" si="4"/>
        <v>1095.1459854756149</v>
      </c>
      <c r="E37" s="4">
        <f t="shared" si="3"/>
        <v>1095.1459854756149</v>
      </c>
      <c r="F37" s="4">
        <v>1103</v>
      </c>
      <c r="G37" s="5">
        <f t="shared" si="0"/>
        <v>61.685544149251996</v>
      </c>
    </row>
    <row r="38" spans="1:7" x14ac:dyDescent="0.3">
      <c r="A38" s="1">
        <v>43865</v>
      </c>
      <c r="B38" s="2">
        <v>35</v>
      </c>
      <c r="C38" s="2">
        <f t="shared" si="1"/>
        <v>1.4874175127402451</v>
      </c>
      <c r="D38" s="4">
        <f t="shared" si="4"/>
        <v>1084.4804014456765</v>
      </c>
      <c r="E38" s="4">
        <f t="shared" si="3"/>
        <v>1084.4804014456765</v>
      </c>
      <c r="F38" s="4">
        <v>1189</v>
      </c>
      <c r="G38" s="5">
        <f t="shared" si="0"/>
        <v>10924.346481956936</v>
      </c>
    </row>
    <row r="39" spans="1:7" x14ac:dyDescent="0.3">
      <c r="A39" s="1">
        <v>43866</v>
      </c>
      <c r="B39" s="2">
        <v>36</v>
      </c>
      <c r="C39" s="2">
        <f t="shared" si="1"/>
        <v>1.5013295966289373</v>
      </c>
      <c r="D39" s="4">
        <f t="shared" si="4"/>
        <v>1044.3740507814678</v>
      </c>
      <c r="E39" s="4">
        <f t="shared" si="3"/>
        <v>1044.3740507814678</v>
      </c>
      <c r="F39" s="4">
        <v>1221</v>
      </c>
      <c r="G39" s="5">
        <f t="shared" si="0"/>
        <v>31196.725937347532</v>
      </c>
    </row>
    <row r="40" spans="1:7" x14ac:dyDescent="0.3">
      <c r="A40" s="1">
        <v>43867</v>
      </c>
      <c r="B40" s="2">
        <v>37</v>
      </c>
      <c r="C40" s="2">
        <f t="shared" si="1"/>
        <v>1.5148098224579301</v>
      </c>
      <c r="D40" s="4">
        <f t="shared" si="4"/>
        <v>980.62233247375718</v>
      </c>
      <c r="E40" s="4">
        <f t="shared" si="3"/>
        <v>980.62233247375718</v>
      </c>
      <c r="F40" s="4">
        <v>946</v>
      </c>
      <c r="G40" s="5">
        <f t="shared" si="0"/>
        <v>1198.7059059233811</v>
      </c>
    </row>
    <row r="41" spans="1:7" x14ac:dyDescent="0.3">
      <c r="A41" s="1">
        <v>43868</v>
      </c>
      <c r="B41" s="2">
        <v>38</v>
      </c>
      <c r="C41" s="2">
        <f t="shared" si="1"/>
        <v>1.5278841963934024</v>
      </c>
      <c r="D41" s="4">
        <f t="shared" si="4"/>
        <v>899.83215290726332</v>
      </c>
      <c r="E41" s="4">
        <f t="shared" si="3"/>
        <v>899.83215290726332</v>
      </c>
      <c r="F41" s="4">
        <v>856</v>
      </c>
      <c r="G41" s="5">
        <f t="shared" si="0"/>
        <v>1921.2576284857123</v>
      </c>
    </row>
    <row r="42" spans="1:7" x14ac:dyDescent="0.3">
      <c r="A42" s="1">
        <v>43869</v>
      </c>
      <c r="B42" s="2">
        <v>39</v>
      </c>
      <c r="C42" s="2">
        <f t="shared" si="1"/>
        <v>1.5405764439950367</v>
      </c>
      <c r="D42" s="4">
        <f t="shared" si="4"/>
        <v>808.59371507784772</v>
      </c>
      <c r="E42" s="4">
        <f t="shared" si="3"/>
        <v>808.59371507784772</v>
      </c>
      <c r="F42" s="4">
        <v>682</v>
      </c>
      <c r="G42" s="5">
        <f t="shared" si="0"/>
        <v>16025.968697211289</v>
      </c>
    </row>
    <row r="43" spans="1:7" x14ac:dyDescent="0.3">
      <c r="A43" s="1">
        <v>43870</v>
      </c>
      <c r="B43" s="2">
        <v>40</v>
      </c>
      <c r="C43" s="2">
        <f t="shared" si="1"/>
        <v>1.5529082693230318</v>
      </c>
      <c r="D43" s="4">
        <f t="shared" si="4"/>
        <v>712.86902756428924</v>
      </c>
      <c r="E43" s="4">
        <f t="shared" si="3"/>
        <v>712.86902756428924</v>
      </c>
      <c r="F43" s="4">
        <v>697</v>
      </c>
      <c r="G43" s="5">
        <f t="shared" si="0"/>
        <v>251.82603583617168</v>
      </c>
    </row>
    <row r="44" spans="1:7" x14ac:dyDescent="0.3">
      <c r="A44" s="1">
        <v>43871</v>
      </c>
      <c r="B44" s="2">
        <v>41</v>
      </c>
      <c r="C44" s="2">
        <f t="shared" si="1"/>
        <v>1.5648995782616759</v>
      </c>
      <c r="D44" s="4">
        <f t="shared" si="4"/>
        <v>617.61685751662753</v>
      </c>
      <c r="E44" s="4">
        <f t="shared" si="3"/>
        <v>617.61685751662753</v>
      </c>
      <c r="F44" s="4">
        <v>545</v>
      </c>
      <c r="G44" s="5">
        <f t="shared" si="0"/>
        <v>5273.2079955901845</v>
      </c>
    </row>
    <row r="45" spans="1:7" x14ac:dyDescent="0.3">
      <c r="A45" s="1">
        <v>43872</v>
      </c>
      <c r="B45" s="2">
        <v>42</v>
      </c>
      <c r="C45" s="2">
        <f t="shared" si="1"/>
        <v>1.5765686718305896</v>
      </c>
      <c r="D45" s="4">
        <f t="shared" si="4"/>
        <v>526.63066635996563</v>
      </c>
      <c r="E45" s="4">
        <f t="shared" si="3"/>
        <v>526.63066635996563</v>
      </c>
      <c r="F45" s="4">
        <v>534</v>
      </c>
      <c r="G45" s="5">
        <f t="shared" si="0"/>
        <v>54.307078298142216</v>
      </c>
    </row>
    <row r="46" spans="1:7" x14ac:dyDescent="0.3">
      <c r="A46" s="1">
        <v>43873</v>
      </c>
      <c r="B46" s="2">
        <v>43</v>
      </c>
      <c r="C46" s="2">
        <f t="shared" si="1"/>
        <v>1.5879324141972353</v>
      </c>
      <c r="D46" s="4">
        <f t="shared" ref="D46:D77" si="5">$D$2*EXP(-((C46-$F$2)^2)/(2*$G$2))</f>
        <v>442.54259046294936</v>
      </c>
      <c r="E46" s="4">
        <f t="shared" si="3"/>
        <v>442.54259046294936</v>
      </c>
      <c r="F46" s="4">
        <v>436</v>
      </c>
      <c r="G46" s="5">
        <f t="shared" si="0"/>
        <v>42.805489965875957</v>
      </c>
    </row>
    <row r="47" spans="1:7" x14ac:dyDescent="0.3">
      <c r="A47" s="1">
        <v>43874</v>
      </c>
      <c r="B47" s="2">
        <v>44</v>
      </c>
      <c r="C47" s="2">
        <f t="shared" si="1"/>
        <v>1.599006379262591</v>
      </c>
      <c r="D47" s="4">
        <f t="shared" si="5"/>
        <v>366.93940977313036</v>
      </c>
      <c r="E47" s="4">
        <f t="shared" si="3"/>
        <v>366.93940977313036</v>
      </c>
      <c r="F47" s="4">
        <v>398</v>
      </c>
      <c r="G47" s="5">
        <f t="shared" si="0"/>
        <v>964.7602652415095</v>
      </c>
    </row>
    <row r="48" spans="1:7" x14ac:dyDescent="0.3">
      <c r="A48" s="1">
        <v>43875</v>
      </c>
      <c r="B48" s="2">
        <v>45</v>
      </c>
      <c r="C48" s="2">
        <f t="shared" si="1"/>
        <v>1.6098049790177027</v>
      </c>
      <c r="D48" s="4">
        <f t="shared" si="5"/>
        <v>300.54044580483998</v>
      </c>
      <c r="E48" s="4">
        <f t="shared" si="3"/>
        <v>300.54044580483998</v>
      </c>
      <c r="F48" s="4">
        <v>281</v>
      </c>
      <c r="G48" s="5">
        <f t="shared" si="0"/>
        <v>381.8290222518882</v>
      </c>
    </row>
    <row r="49" spans="1:7" x14ac:dyDescent="0.3">
      <c r="A49" s="1">
        <v>43876</v>
      </c>
      <c r="B49" s="2">
        <v>46</v>
      </c>
      <c r="C49" s="2">
        <f t="shared" si="1"/>
        <v>1.6203415763255586</v>
      </c>
      <c r="D49" s="4">
        <f t="shared" si="5"/>
        <v>243.39728751179075</v>
      </c>
      <c r="E49" s="4">
        <f t="shared" si="3"/>
        <v>243.39728751179075</v>
      </c>
      <c r="F49" s="4">
        <v>295</v>
      </c>
      <c r="G49" s="5">
        <f t="shared" si="0"/>
        <v>2662.8399361407869</v>
      </c>
    </row>
    <row r="50" spans="1:7" x14ac:dyDescent="0.3">
      <c r="A50" s="1">
        <v>43877</v>
      </c>
      <c r="B50" s="2">
        <v>47</v>
      </c>
      <c r="C50" s="2">
        <f t="shared" si="1"/>
        <v>1.630628584342438</v>
      </c>
      <c r="D50" s="4">
        <f t="shared" si="5"/>
        <v>195.08710822061855</v>
      </c>
      <c r="E50" s="4">
        <f t="shared" si="3"/>
        <v>195.08710822061855</v>
      </c>
      <c r="F50" s="4">
        <v>243</v>
      </c>
      <c r="G50" s="5">
        <f t="shared" si="0"/>
        <v>2295.6451986627189</v>
      </c>
    </row>
    <row r="51" spans="1:7" x14ac:dyDescent="0.3">
      <c r="A51" s="1">
        <v>43878</v>
      </c>
      <c r="B51" s="2">
        <v>48</v>
      </c>
      <c r="C51" s="2">
        <f t="shared" si="1"/>
        <v>1.6406775544341414</v>
      </c>
      <c r="D51" s="4">
        <f t="shared" si="5"/>
        <v>154.88246581039508</v>
      </c>
      <c r="E51" s="4">
        <f t="shared" si="3"/>
        <v>154.88246581039508</v>
      </c>
      <c r="F51" s="4">
        <v>207</v>
      </c>
      <c r="G51" s="5">
        <f t="shared" si="0"/>
        <v>2716.2373700046383</v>
      </c>
    </row>
    <row r="52" spans="1:7" x14ac:dyDescent="0.3">
      <c r="A52" s="1">
        <v>43879</v>
      </c>
      <c r="B52" s="2">
        <v>49</v>
      </c>
      <c r="C52" s="2">
        <f t="shared" si="1"/>
        <v>1.6504992541486876</v>
      </c>
      <c r="D52" s="4">
        <f t="shared" si="5"/>
        <v>121.88949928310502</v>
      </c>
      <c r="E52" s="4">
        <f t="shared" si="3"/>
        <v>121.88949928310502</v>
      </c>
      <c r="F52" s="4">
        <v>33</v>
      </c>
      <c r="G52" s="5">
        <f t="shared" si="0"/>
        <v>7901.3430828011287</v>
      </c>
    </row>
    <row r="53" spans="1:7" x14ac:dyDescent="0.3">
      <c r="A53" s="1">
        <v>43880</v>
      </c>
      <c r="B53" s="2">
        <v>50</v>
      </c>
      <c r="C53" s="2">
        <f t="shared" si="1"/>
        <v>1.6601037365652391</v>
      </c>
      <c r="D53" s="4">
        <f t="shared" si="5"/>
        <v>95.152917501519369</v>
      </c>
      <c r="E53" s="4">
        <f t="shared" si="3"/>
        <v>95.152917501519369</v>
      </c>
      <c r="F53" s="4">
        <v>160</v>
      </c>
      <c r="G53" s="5">
        <f t="shared" si="0"/>
        <v>4205.144108564753</v>
      </c>
    </row>
    <row r="54" spans="1:7" x14ac:dyDescent="0.3">
      <c r="A54" s="1">
        <v>43881</v>
      </c>
      <c r="B54" s="2">
        <v>51</v>
      </c>
      <c r="C54" s="2">
        <f t="shared" si="1"/>
        <v>1.6695004021390814</v>
      </c>
      <c r="D54" s="4">
        <f t="shared" si="5"/>
        <v>73.730276980266055</v>
      </c>
      <c r="E54" s="4">
        <f t="shared" si="3"/>
        <v>73.730276980266055</v>
      </c>
      <c r="F54" s="4">
        <f>319-220</f>
        <v>99</v>
      </c>
      <c r="G54" s="5">
        <f t="shared" si="0"/>
        <v>638.55890149407162</v>
      </c>
    </row>
    <row r="55" spans="1:7" x14ac:dyDescent="0.3">
      <c r="A55" s="1">
        <v>43882</v>
      </c>
      <c r="B55" s="2">
        <v>52</v>
      </c>
      <c r="C55" s="2">
        <f t="shared" si="1"/>
        <v>1.6786980539964107</v>
      </c>
      <c r="D55" s="4">
        <f t="shared" si="5"/>
        <v>56.740213640012662</v>
      </c>
      <c r="E55" s="4">
        <f t="shared" si="3"/>
        <v>56.740213640012662</v>
      </c>
      <c r="F55" s="4">
        <v>52</v>
      </c>
      <c r="G55" s="5">
        <f t="shared" si="0"/>
        <v>22.469625352962094</v>
      </c>
    </row>
    <row r="56" spans="1:7" x14ac:dyDescent="0.3">
      <c r="A56" s="1">
        <v>43883</v>
      </c>
      <c r="B56" s="2">
        <v>53</v>
      </c>
      <c r="C56" s="2">
        <f t="shared" si="1"/>
        <v>1.6877049474941956</v>
      </c>
      <c r="D56" s="4">
        <f t="shared" si="5"/>
        <v>43.390061538353393</v>
      </c>
      <c r="E56" s="4">
        <f t="shared" si="3"/>
        <v>43.390061538353393</v>
      </c>
      <c r="F56" s="4">
        <v>89</v>
      </c>
      <c r="G56" s="5">
        <f t="shared" si="0"/>
        <v>2080.2664864751905</v>
      </c>
    </row>
    <row r="57" spans="1:7" x14ac:dyDescent="0.3">
      <c r="A57" s="1">
        <v>43884</v>
      </c>
      <c r="B57" s="2">
        <v>54</v>
      </c>
      <c r="C57" s="2">
        <f t="shared" si="1"/>
        <v>1.6965288347443892</v>
      </c>
      <c r="D57" s="4">
        <f t="shared" si="5"/>
        <v>32.98815492803601</v>
      </c>
      <c r="E57" s="4">
        <f t="shared" si="3"/>
        <v>32.98815492803601</v>
      </c>
      <c r="F57" s="4">
        <v>50</v>
      </c>
      <c r="G57" s="5">
        <f t="shared" si="0"/>
        <v>289.40287275250546</v>
      </c>
    </row>
    <row r="58" spans="1:7" x14ac:dyDescent="0.3">
      <c r="A58" s="1">
        <v>43885</v>
      </c>
      <c r="B58" s="2">
        <v>55</v>
      </c>
      <c r="C58" s="2">
        <f t="shared" si="1"/>
        <v>1.7051770047042769</v>
      </c>
      <c r="D58" s="4">
        <f t="shared" si="5"/>
        <v>24.94546803850546</v>
      </c>
      <c r="E58" s="4">
        <f t="shared" si="3"/>
        <v>24.94546803850546</v>
      </c>
      <c r="F58" s="4">
        <v>35</v>
      </c>
      <c r="G58" s="5">
        <f>(I62-E58)^2</f>
        <v>622.27637566009741</v>
      </c>
    </row>
    <row r="59" spans="1:7" x14ac:dyDescent="0.3">
      <c r="A59" s="1">
        <v>43886</v>
      </c>
      <c r="B59" s="2">
        <v>56</v>
      </c>
      <c r="C59" s="2">
        <f t="shared" si="1"/>
        <v>1.7136563193524734</v>
      </c>
      <c r="D59" s="4">
        <f t="shared" si="5"/>
        <v>18.770388961553323</v>
      </c>
      <c r="E59" s="4">
        <f t="shared" si="3"/>
        <v>18.770388961553323</v>
      </c>
      <c r="F59" s="4">
        <v>31</v>
      </c>
      <c r="G59" s="5">
        <f>(I63-E59)^2</f>
        <v>352.32750176800283</v>
      </c>
    </row>
    <row r="60" spans="1:7" x14ac:dyDescent="0.3">
      <c r="A60" s="1">
        <v>43887</v>
      </c>
      <c r="B60" s="2">
        <v>57</v>
      </c>
      <c r="C60" s="2">
        <f t="shared" si="1"/>
        <v>1.7219732464004296</v>
      </c>
      <c r="D60" s="4">
        <f t="shared" si="5"/>
        <v>14.059538638605574</v>
      </c>
      <c r="E60" s="4">
        <f t="shared" si="3"/>
        <v>14.059538638605574</v>
      </c>
      <c r="F60" s="4">
        <v>26</v>
      </c>
      <c r="G60" s="5">
        <f>(I64-E60)^2</f>
        <v>197.67062673044308</v>
      </c>
    </row>
    <row r="61" spans="1:7" x14ac:dyDescent="0.3">
      <c r="A61" s="1">
        <v>43888</v>
      </c>
      <c r="B61" s="2">
        <v>58</v>
      </c>
      <c r="C61" s="2">
        <f t="shared" si="1"/>
        <v>1.7301338889301183</v>
      </c>
      <c r="D61" s="4">
        <f t="shared" si="5"/>
        <v>10.486741700520756</v>
      </c>
      <c r="E61" s="4">
        <f t="shared" si="3"/>
        <v>10.486741700520756</v>
      </c>
      <c r="F61" s="4">
        <v>5</v>
      </c>
      <c r="G61" s="5">
        <f>(I65-E61)^2</f>
        <v>109.97175149344096</v>
      </c>
    </row>
    <row r="62" spans="1:7" x14ac:dyDescent="0.3">
      <c r="A62" s="1">
        <v>43889</v>
      </c>
      <c r="B62" s="2">
        <v>59</v>
      </c>
      <c r="C62" s="2">
        <f t="shared" si="1"/>
        <v>1.7381440122981249</v>
      </c>
      <c r="D62" s="4">
        <f t="shared" si="5"/>
        <v>7.7915835651649941</v>
      </c>
      <c r="E62" s="4">
        <f t="shared" si="3"/>
        <v>7.7915835651649941</v>
      </c>
      <c r="G62" s="12"/>
    </row>
    <row r="63" spans="1:7" x14ac:dyDescent="0.3">
      <c r="A63" s="1">
        <v>43890</v>
      </c>
      <c r="B63" s="2">
        <v>60</v>
      </c>
      <c r="C63" s="2">
        <f t="shared" si="1"/>
        <v>1.7460090686032244</v>
      </c>
      <c r="D63" s="4">
        <f t="shared" si="5"/>
        <v>5.7684607702028439</v>
      </c>
      <c r="E63" s="4">
        <f t="shared" si="3"/>
        <v>5.7684607702028439</v>
      </c>
    </row>
    <row r="64" spans="1:7" x14ac:dyDescent="0.3">
      <c r="A64" s="1">
        <v>43891</v>
      </c>
      <c r="B64" s="2">
        <v>61</v>
      </c>
      <c r="C64" s="2">
        <f t="shared" si="1"/>
        <v>1.7537342189775325</v>
      </c>
      <c r="D64" s="4">
        <f t="shared" si="5"/>
        <v>4.2566399834614339</v>
      </c>
      <c r="E64" s="4">
        <f t="shared" si="3"/>
        <v>4.2566399834614339</v>
      </c>
    </row>
    <row r="65" spans="1:7" x14ac:dyDescent="0.3">
      <c r="A65" s="1">
        <v>43892</v>
      </c>
      <c r="B65" s="2">
        <v>62</v>
      </c>
      <c r="C65" s="2">
        <f t="shared" si="1"/>
        <v>1.7613243539294885</v>
      </c>
      <c r="D65" s="4">
        <f t="shared" si="5"/>
        <v>3.1315656318073799</v>
      </c>
      <c r="E65" s="4">
        <f t="shared" si="3"/>
        <v>3.1315656318073799</v>
      </c>
      <c r="G65" s="4"/>
    </row>
    <row r="66" spans="1:7" x14ac:dyDescent="0.3">
      <c r="A66" s="1">
        <v>43893</v>
      </c>
      <c r="B66" s="2">
        <v>63</v>
      </c>
      <c r="C66" s="2">
        <f t="shared" si="1"/>
        <v>1.7687841119394854</v>
      </c>
      <c r="D66" s="4">
        <f t="shared" si="5"/>
        <v>2.2974732363574661</v>
      </c>
      <c r="E66" s="4">
        <f t="shared" si="3"/>
        <v>2.2974732363574661</v>
      </c>
    </row>
    <row r="67" spans="1:7" x14ac:dyDescent="0.3">
      <c r="A67" s="1">
        <v>43894</v>
      </c>
      <c r="B67" s="2">
        <v>64</v>
      </c>
      <c r="C67" s="2">
        <f t="shared" si="1"/>
        <v>1.7761178964852085</v>
      </c>
      <c r="D67" s="4">
        <f t="shared" si="5"/>
        <v>1.6812527224975133</v>
      </c>
      <c r="E67" s="4">
        <f t="shared" si="3"/>
        <v>1.6812527224975133</v>
      </c>
    </row>
    <row r="68" spans="1:7" x14ac:dyDescent="0.3">
      <c r="A68" s="1">
        <v>43895</v>
      </c>
      <c r="B68" s="2">
        <v>65</v>
      </c>
      <c r="C68" s="2">
        <f t="shared" si="1"/>
        <v>1.7833298916531737</v>
      </c>
      <c r="D68" s="4">
        <f t="shared" si="5"/>
        <v>1.2274435168944788</v>
      </c>
      <c r="E68" s="4">
        <f t="shared" si="3"/>
        <v>1.2274435168944788</v>
      </c>
    </row>
    <row r="69" spans="1:7" s="10" customFormat="1" x14ac:dyDescent="0.3">
      <c r="A69" s="3">
        <v>43896</v>
      </c>
      <c r="B69" s="10">
        <v>66</v>
      </c>
      <c r="C69" s="10">
        <f t="shared" ref="C69:C81" si="6">LOG(B69-$C$2)</f>
        <v>1.7904240764750428</v>
      </c>
      <c r="D69" s="10">
        <f t="shared" si="5"/>
        <v>0.89421521951896432</v>
      </c>
      <c r="E69" s="10">
        <f t="shared" ref="E69:E81" si="7">IFERROR(D69,0)</f>
        <v>0.89421521951896432</v>
      </c>
      <c r="G69" s="6"/>
    </row>
    <row r="70" spans="1:7" x14ac:dyDescent="0.3">
      <c r="A70" s="1">
        <v>43897</v>
      </c>
      <c r="B70" s="2">
        <v>67</v>
      </c>
      <c r="C70" s="2">
        <f t="shared" si="6"/>
        <v>1.7974042381117157</v>
      </c>
      <c r="D70" s="4">
        <f t="shared" si="5"/>
        <v>0.65018184035097448</v>
      </c>
      <c r="E70" s="4">
        <f t="shared" si="7"/>
        <v>0.65018184035097448</v>
      </c>
    </row>
    <row r="71" spans="1:7" x14ac:dyDescent="0.3">
      <c r="A71" s="1">
        <v>43898</v>
      </c>
      <c r="B71" s="2">
        <v>68</v>
      </c>
      <c r="C71" s="2">
        <f t="shared" si="6"/>
        <v>1.8042739839945654</v>
      </c>
      <c r="D71" s="4">
        <f t="shared" si="5"/>
        <v>0.47190510438561817</v>
      </c>
      <c r="E71" s="4">
        <f t="shared" si="7"/>
        <v>0.47190510438561817</v>
      </c>
    </row>
    <row r="72" spans="1:7" x14ac:dyDescent="0.3">
      <c r="A72" s="1">
        <v>43899</v>
      </c>
      <c r="B72" s="2">
        <v>69</v>
      </c>
      <c r="C72" s="2">
        <f t="shared" si="6"/>
        <v>1.8110367530212654</v>
      </c>
      <c r="D72" s="4">
        <f t="shared" si="5"/>
        <v>0.34195693886544465</v>
      </c>
      <c r="E72" s="4">
        <f t="shared" si="7"/>
        <v>0.34195693886544465</v>
      </c>
    </row>
    <row r="73" spans="1:7" x14ac:dyDescent="0.3">
      <c r="A73" s="1">
        <v>43900</v>
      </c>
      <c r="B73" s="2">
        <v>70</v>
      </c>
      <c r="C73" s="2">
        <f t="shared" si="6"/>
        <v>1.8176958258931968</v>
      </c>
      <c r="D73" s="4">
        <f t="shared" si="5"/>
        <v>0.24742883577999952</v>
      </c>
      <c r="E73" s="4">
        <f t="shared" si="7"/>
        <v>0.24742883577999952</v>
      </c>
    </row>
    <row r="74" spans="1:7" x14ac:dyDescent="0.3">
      <c r="A74" s="1">
        <v>43901</v>
      </c>
      <c r="B74" s="2">
        <v>71</v>
      </c>
      <c r="C74" s="2">
        <f t="shared" si="6"/>
        <v>1.8242543346722233</v>
      </c>
      <c r="D74" s="4">
        <f t="shared" si="5"/>
        <v>0.17879374518969432</v>
      </c>
      <c r="E74" s="4">
        <f t="shared" si="7"/>
        <v>0.17879374518969432</v>
      </c>
    </row>
    <row r="75" spans="1:7" x14ac:dyDescent="0.3">
      <c r="A75" s="1">
        <v>43902</v>
      </c>
      <c r="B75" s="2">
        <v>72</v>
      </c>
      <c r="C75" s="2">
        <f t="shared" si="6"/>
        <v>1.8307152716265258</v>
      </c>
      <c r="D75" s="4">
        <f t="shared" si="5"/>
        <v>0.12904300598562621</v>
      </c>
      <c r="E75" s="4">
        <f t="shared" si="7"/>
        <v>0.12904300598562621</v>
      </c>
    </row>
    <row r="76" spans="1:7" x14ac:dyDescent="0.3">
      <c r="A76" s="1">
        <v>43903</v>
      </c>
      <c r="B76" s="2">
        <v>73</v>
      </c>
      <c r="C76" s="2">
        <f t="shared" si="6"/>
        <v>1.837081497428029</v>
      </c>
      <c r="D76" s="4">
        <f t="shared" si="5"/>
        <v>9.3035803567060038E-2</v>
      </c>
      <c r="E76" s="4">
        <f t="shared" si="7"/>
        <v>9.3035803567060038E-2</v>
      </c>
    </row>
    <row r="77" spans="1:7" x14ac:dyDescent="0.3">
      <c r="A77" s="1">
        <v>43904</v>
      </c>
      <c r="B77" s="2">
        <v>74</v>
      </c>
      <c r="C77" s="2">
        <f t="shared" si="6"/>
        <v>1.8433557487576331</v>
      </c>
      <c r="D77" s="4">
        <f t="shared" si="5"/>
        <v>6.7011477632912195E-2</v>
      </c>
      <c r="E77" s="4">
        <f t="shared" si="7"/>
        <v>6.7011477632912195E-2</v>
      </c>
    </row>
    <row r="78" spans="1:7" x14ac:dyDescent="0.3">
      <c r="A78" s="1">
        <v>43905</v>
      </c>
      <c r="B78" s="2">
        <v>75</v>
      </c>
      <c r="C78" s="2">
        <f t="shared" si="6"/>
        <v>1.849540645368859</v>
      </c>
      <c r="D78" s="4">
        <f t="shared" ref="D78:D81" si="8">$D$2*EXP(-((C78-$F$2)^2)/(2*$G$2))</f>
        <v>4.8225695194827604E-2</v>
      </c>
      <c r="E78" s="4">
        <f t="shared" si="7"/>
        <v>4.8225695194827604E-2</v>
      </c>
    </row>
    <row r="79" spans="1:7" x14ac:dyDescent="0.3">
      <c r="A79" s="1">
        <v>43906</v>
      </c>
      <c r="B79" s="2">
        <v>76</v>
      </c>
      <c r="C79" s="2">
        <f t="shared" si="6"/>
        <v>1.8556386966555365</v>
      </c>
      <c r="D79" s="4">
        <f t="shared" si="8"/>
        <v>3.4680221108300505E-2</v>
      </c>
      <c r="E79" s="4">
        <f t="shared" si="7"/>
        <v>3.4680221108300505E-2</v>
      </c>
    </row>
    <row r="80" spans="1:7" x14ac:dyDescent="0.3">
      <c r="A80" s="1">
        <v>43907</v>
      </c>
      <c r="B80" s="2">
        <v>77</v>
      </c>
      <c r="C80" s="2">
        <f t="shared" si="6"/>
        <v>1.861652307764746</v>
      </c>
      <c r="D80" s="4">
        <f t="shared" si="8"/>
        <v>2.4923003178650902E-2</v>
      </c>
      <c r="E80" s="4">
        <f t="shared" si="7"/>
        <v>2.4923003178650902E-2</v>
      </c>
    </row>
    <row r="81" spans="1:5" x14ac:dyDescent="0.3">
      <c r="A81" s="1">
        <v>43908</v>
      </c>
      <c r="B81" s="2">
        <v>78</v>
      </c>
      <c r="C81" s="2">
        <f t="shared" si="6"/>
        <v>1.8675837852922816</v>
      </c>
      <c r="D81" s="4">
        <f t="shared" si="8"/>
        <v>1.7900805938665706E-2</v>
      </c>
      <c r="E81" s="4">
        <f t="shared" si="7"/>
        <v>1.7900805938665706E-2</v>
      </c>
    </row>
  </sheetData>
  <conditionalFormatting sqref="E4:E81">
    <cfRule type="colorScale" priority="3">
      <colorScale>
        <cfvo type="num" val="0.5"/>
        <cfvo type="num" val="0.5"/>
        <cfvo type="max"/>
        <color rgb="FF63BE7B"/>
        <color rgb="FFFFEB84"/>
        <color rgb="FFF8696B"/>
      </colorScale>
    </cfRule>
  </conditionalFormatting>
  <conditionalFormatting sqref="F4:F56">
    <cfRule type="colorScale" priority="2">
      <colorScale>
        <cfvo type="min"/>
        <cfvo type="percentile" val="50"/>
        <cfvo type="max"/>
        <color rgb="FF63BE7B"/>
        <color rgb="FFFFEB84"/>
        <color rgb="FFF8696B"/>
      </colorScale>
    </cfRule>
  </conditionalFormatting>
  <conditionalFormatting sqref="E4:F81">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D71A7-B75D-41D4-B485-29B95D902820}">
  <dimension ref="A1:H81"/>
  <sheetViews>
    <sheetView workbookViewId="0">
      <selection activeCell="H14" sqref="H14"/>
    </sheetView>
  </sheetViews>
  <sheetFormatPr defaultRowHeight="14.4" x14ac:dyDescent="0.3"/>
  <cols>
    <col min="1" max="1" width="11.88671875" style="4" customWidth="1"/>
    <col min="2" max="3" width="8.88671875" style="2"/>
    <col min="4" max="4" width="12" style="4" bestFit="1" customWidth="1"/>
    <col min="5" max="5" width="12" style="4" customWidth="1"/>
    <col min="6" max="6" width="8.88671875" style="4"/>
    <col min="7" max="7" width="10.44140625" style="5" bestFit="1" customWidth="1"/>
    <col min="8" max="16384" width="8.88671875" style="4"/>
  </cols>
  <sheetData>
    <row r="1" spans="1:8" x14ac:dyDescent="0.3">
      <c r="C1" s="2" t="s">
        <v>3</v>
      </c>
      <c r="D1" s="4" t="s">
        <v>0</v>
      </c>
      <c r="F1" s="4" t="s">
        <v>1</v>
      </c>
      <c r="G1" s="5" t="s">
        <v>2</v>
      </c>
      <c r="H1" s="4" t="s">
        <v>4</v>
      </c>
    </row>
    <row r="2" spans="1:8" x14ac:dyDescent="0.3">
      <c r="C2" s="8">
        <v>0</v>
      </c>
      <c r="D2" s="8">
        <v>793.56531358344228</v>
      </c>
      <c r="E2" s="8"/>
      <c r="F2" s="8">
        <v>1.5123370712970068</v>
      </c>
      <c r="G2" s="9">
        <v>7.1833357832038558E-3</v>
      </c>
      <c r="H2" s="10">
        <f>SUM(G4:G61)</f>
        <v>55261.368918609311</v>
      </c>
    </row>
    <row r="3" spans="1:8" x14ac:dyDescent="0.3">
      <c r="A3" s="5" t="s">
        <v>8</v>
      </c>
      <c r="B3" s="2" t="s">
        <v>11</v>
      </c>
      <c r="C3" s="2" t="s">
        <v>10</v>
      </c>
      <c r="D3" s="4" t="s">
        <v>5</v>
      </c>
      <c r="E3" s="4" t="s">
        <v>6</v>
      </c>
      <c r="F3" s="4" t="s">
        <v>7</v>
      </c>
      <c r="G3" s="5" t="s">
        <v>9</v>
      </c>
    </row>
    <row r="4" spans="1:8" x14ac:dyDescent="0.3">
      <c r="A4" s="1">
        <v>43831</v>
      </c>
      <c r="B4" s="2">
        <v>1</v>
      </c>
      <c r="C4" s="2">
        <f>LOG(B4-$C$2)</f>
        <v>0</v>
      </c>
      <c r="D4" s="4">
        <f>$D$2*EXP(-((C4-$F$2)^2)/(2*$G$2))</f>
        <v>5.757374699569712E-67</v>
      </c>
      <c r="E4" s="4">
        <f>IFERROR(D4,0)</f>
        <v>5.757374699569712E-67</v>
      </c>
      <c r="F4" s="4">
        <v>0</v>
      </c>
      <c r="G4" s="5">
        <f>(F4-E4)^2</f>
        <v>3.314736343124543E-133</v>
      </c>
    </row>
    <row r="5" spans="1:8" x14ac:dyDescent="0.3">
      <c r="A5" s="1">
        <v>43832</v>
      </c>
      <c r="B5" s="2">
        <v>2</v>
      </c>
      <c r="C5" s="2">
        <f t="shared" ref="C5:C68" si="0">LOG(B5-$C$2)</f>
        <v>0.3010299956639812</v>
      </c>
      <c r="D5" s="4">
        <f t="shared" ref="D5:D13" si="1">$D$2*EXP(-((C5-$F$2)^2)/(2*$G$2))</f>
        <v>3.5090380119351949E-42</v>
      </c>
      <c r="E5" s="4">
        <f t="shared" ref="E5:E68" si="2">IFERROR(D5,0)</f>
        <v>3.5090380119351949E-42</v>
      </c>
      <c r="F5" s="4">
        <v>0</v>
      </c>
      <c r="G5" s="5">
        <f t="shared" ref="G5:G57" si="3">(F5-E5)^2</f>
        <v>1.2313347769206105E-83</v>
      </c>
    </row>
    <row r="6" spans="1:8" x14ac:dyDescent="0.3">
      <c r="A6" s="1">
        <v>43833</v>
      </c>
      <c r="B6" s="2">
        <v>3</v>
      </c>
      <c r="C6" s="2">
        <f t="shared" si="0"/>
        <v>0.47712125471966244</v>
      </c>
      <c r="D6" s="4">
        <f t="shared" si="1"/>
        <v>3.1892639831683592E-30</v>
      </c>
      <c r="E6" s="4">
        <f t="shared" si="2"/>
        <v>3.1892639831683592E-30</v>
      </c>
      <c r="F6" s="4">
        <v>0</v>
      </c>
      <c r="G6" s="5">
        <f t="shared" si="3"/>
        <v>1.0171404754334908E-59</v>
      </c>
    </row>
    <row r="7" spans="1:8" x14ac:dyDescent="0.3">
      <c r="A7" s="1">
        <v>43834</v>
      </c>
      <c r="B7" s="2">
        <v>4</v>
      </c>
      <c r="C7" s="2">
        <f t="shared" si="0"/>
        <v>0.6020599913279624</v>
      </c>
      <c r="D7" s="4">
        <f t="shared" si="1"/>
        <v>7.1031262276782108E-23</v>
      </c>
      <c r="E7" s="4">
        <f t="shared" si="2"/>
        <v>7.1031262276782108E-23</v>
      </c>
      <c r="F7" s="4">
        <v>0</v>
      </c>
      <c r="G7" s="5">
        <f t="shared" si="3"/>
        <v>5.0454402206330091E-45</v>
      </c>
    </row>
    <row r="8" spans="1:8" x14ac:dyDescent="0.3">
      <c r="A8" s="1">
        <v>43835</v>
      </c>
      <c r="B8" s="2">
        <v>5</v>
      </c>
      <c r="C8" s="2">
        <f t="shared" si="0"/>
        <v>0.69897000433601886</v>
      </c>
      <c r="D8" s="4">
        <f t="shared" si="1"/>
        <v>7.959822758152818E-18</v>
      </c>
      <c r="E8" s="4">
        <f t="shared" si="2"/>
        <v>7.959822758152818E-18</v>
      </c>
      <c r="F8" s="4">
        <v>0</v>
      </c>
      <c r="G8" s="5">
        <f t="shared" si="3"/>
        <v>6.3358778341207536E-35</v>
      </c>
    </row>
    <row r="9" spans="1:8" x14ac:dyDescent="0.3">
      <c r="A9" s="1">
        <v>43836</v>
      </c>
      <c r="B9" s="2">
        <v>6</v>
      </c>
      <c r="C9" s="2">
        <f t="shared" si="0"/>
        <v>0.77815125038364363</v>
      </c>
      <c r="D9" s="4">
        <f t="shared" si="1"/>
        <v>4.0282520458856332E-14</v>
      </c>
      <c r="E9" s="4">
        <f t="shared" si="2"/>
        <v>4.0282520458856332E-14</v>
      </c>
      <c r="F9" s="4">
        <v>0</v>
      </c>
      <c r="G9" s="5">
        <f t="shared" si="3"/>
        <v>1.622681454518179E-27</v>
      </c>
    </row>
    <row r="10" spans="1:8" x14ac:dyDescent="0.3">
      <c r="A10" s="1">
        <v>43837</v>
      </c>
      <c r="B10" s="2">
        <v>7</v>
      </c>
      <c r="C10" s="2">
        <f t="shared" si="0"/>
        <v>0.84509804001425681</v>
      </c>
      <c r="D10" s="4">
        <f t="shared" si="1"/>
        <v>2.7622118458669283E-11</v>
      </c>
      <c r="E10" s="4">
        <f t="shared" si="2"/>
        <v>2.7622118458669283E-11</v>
      </c>
      <c r="F10" s="4">
        <v>0</v>
      </c>
      <c r="G10" s="5">
        <f t="shared" si="3"/>
        <v>7.629814281447583E-22</v>
      </c>
    </row>
    <row r="11" spans="1:8" x14ac:dyDescent="0.3">
      <c r="A11" s="1">
        <v>43838</v>
      </c>
      <c r="B11" s="2">
        <v>8</v>
      </c>
      <c r="C11" s="2">
        <f t="shared" si="0"/>
        <v>0.90308998699194354</v>
      </c>
      <c r="D11" s="4">
        <f t="shared" si="1"/>
        <v>4.7753903126207174E-9</v>
      </c>
      <c r="E11" s="4">
        <f t="shared" si="2"/>
        <v>4.7753903126207174E-9</v>
      </c>
      <c r="F11" s="4">
        <v>0</v>
      </c>
      <c r="G11" s="5">
        <f t="shared" si="3"/>
        <v>2.2804352637871791E-17</v>
      </c>
    </row>
    <row r="12" spans="1:8" x14ac:dyDescent="0.3">
      <c r="A12" s="1">
        <v>43839</v>
      </c>
      <c r="B12" s="2">
        <v>9</v>
      </c>
      <c r="C12" s="2">
        <f t="shared" si="0"/>
        <v>0.95424250943932487</v>
      </c>
      <c r="D12" s="4">
        <f t="shared" si="1"/>
        <v>3.0484233081959512E-7</v>
      </c>
      <c r="E12" s="4">
        <f t="shared" si="2"/>
        <v>3.0484233081959512E-7</v>
      </c>
      <c r="F12" s="4">
        <v>0</v>
      </c>
      <c r="G12" s="5">
        <f t="shared" si="3"/>
        <v>9.2928846659523469E-14</v>
      </c>
    </row>
    <row r="13" spans="1:8" x14ac:dyDescent="0.3">
      <c r="A13" s="1">
        <v>43840</v>
      </c>
      <c r="B13" s="2">
        <v>10</v>
      </c>
      <c r="C13" s="2">
        <f t="shared" si="0"/>
        <v>1</v>
      </c>
      <c r="D13" s="4">
        <f t="shared" si="1"/>
        <v>9.2196535909494583E-6</v>
      </c>
      <c r="E13" s="4">
        <f t="shared" si="2"/>
        <v>9.2196535909494583E-6</v>
      </c>
      <c r="F13" s="4">
        <v>0</v>
      </c>
      <c r="G13" s="5">
        <f t="shared" si="3"/>
        <v>8.5002012337107237E-11</v>
      </c>
    </row>
    <row r="14" spans="1:8" x14ac:dyDescent="0.3">
      <c r="A14" s="1">
        <v>43841</v>
      </c>
      <c r="B14" s="2">
        <v>11</v>
      </c>
      <c r="C14" s="2">
        <f t="shared" si="0"/>
        <v>1.0413926851582251</v>
      </c>
      <c r="D14" s="4">
        <f t="shared" ref="D14:D45" si="4">$D$2*EXP(-((C14-$F$2)^2)/(2*$G$2))</f>
        <v>1.5669935919056574E-4</v>
      </c>
      <c r="E14" s="4">
        <f t="shared" si="2"/>
        <v>1.5669935919056574E-4</v>
      </c>
      <c r="F14" s="4">
        <v>0</v>
      </c>
      <c r="G14" s="5">
        <f t="shared" si="3"/>
        <v>2.455468917073394E-8</v>
      </c>
    </row>
    <row r="15" spans="1:8" x14ac:dyDescent="0.3">
      <c r="A15" s="1">
        <v>43842</v>
      </c>
      <c r="B15" s="2">
        <v>12</v>
      </c>
      <c r="C15" s="2">
        <f t="shared" si="0"/>
        <v>1.0791812460476249</v>
      </c>
      <c r="D15" s="4">
        <f t="shared" si="4"/>
        <v>1.6898209350348517E-3</v>
      </c>
      <c r="E15" s="4">
        <f t="shared" si="2"/>
        <v>1.6898209350348517E-3</v>
      </c>
      <c r="F15" s="4">
        <v>0</v>
      </c>
      <c r="G15" s="5">
        <f t="shared" si="3"/>
        <v>2.8554947924820606E-6</v>
      </c>
    </row>
    <row r="16" spans="1:8" x14ac:dyDescent="0.3">
      <c r="A16" s="1">
        <v>43843</v>
      </c>
      <c r="B16" s="2">
        <v>13</v>
      </c>
      <c r="C16" s="2">
        <f t="shared" si="0"/>
        <v>1.1139433523068367</v>
      </c>
      <c r="D16" s="4">
        <f t="shared" si="4"/>
        <v>1.2637508197623678E-2</v>
      </c>
      <c r="E16" s="4">
        <f t="shared" si="2"/>
        <v>1.2637508197623678E-2</v>
      </c>
      <c r="F16" s="4">
        <v>0</v>
      </c>
      <c r="G16" s="5">
        <f t="shared" si="3"/>
        <v>1.5970661344500567E-4</v>
      </c>
    </row>
    <row r="17" spans="1:7" x14ac:dyDescent="0.3">
      <c r="A17" s="1">
        <v>43844</v>
      </c>
      <c r="B17" s="2">
        <v>14</v>
      </c>
      <c r="C17" s="2">
        <f t="shared" si="0"/>
        <v>1.146128035678238</v>
      </c>
      <c r="D17" s="4">
        <f t="shared" si="4"/>
        <v>7.0074370251577173E-2</v>
      </c>
      <c r="E17" s="4">
        <f t="shared" si="2"/>
        <v>7.0074370251577173E-2</v>
      </c>
      <c r="F17" s="4">
        <v>0</v>
      </c>
      <c r="G17" s="5">
        <f t="shared" si="3"/>
        <v>4.9104173661551238E-3</v>
      </c>
    </row>
    <row r="18" spans="1:7" x14ac:dyDescent="0.3">
      <c r="A18" s="1">
        <v>43845</v>
      </c>
      <c r="B18" s="2">
        <v>15</v>
      </c>
      <c r="C18" s="2">
        <f t="shared" si="0"/>
        <v>1.1760912590556813</v>
      </c>
      <c r="D18" s="4">
        <f t="shared" si="4"/>
        <v>0.30326332754504964</v>
      </c>
      <c r="E18" s="4">
        <f t="shared" si="2"/>
        <v>0.30326332754504964</v>
      </c>
      <c r="F18" s="4">
        <v>0</v>
      </c>
      <c r="G18" s="5">
        <f t="shared" si="3"/>
        <v>9.1968645833696072E-2</v>
      </c>
    </row>
    <row r="19" spans="1:7" s="7" customFormat="1" x14ac:dyDescent="0.3">
      <c r="A19" s="14">
        <v>43846</v>
      </c>
      <c r="B19" s="7">
        <v>16</v>
      </c>
      <c r="C19" s="7">
        <f t="shared" si="0"/>
        <v>1.2041199826559248</v>
      </c>
      <c r="D19" s="7">
        <f t="shared" si="4"/>
        <v>1.0662673172091972</v>
      </c>
      <c r="E19" s="7">
        <f t="shared" si="2"/>
        <v>1.0662673172091972</v>
      </c>
      <c r="F19" s="7">
        <v>0</v>
      </c>
      <c r="G19" s="11">
        <f t="shared" si="3"/>
        <v>1.1369259917484988</v>
      </c>
    </row>
    <row r="20" spans="1:7" x14ac:dyDescent="0.3">
      <c r="A20" s="1">
        <v>43847</v>
      </c>
      <c r="B20" s="2">
        <v>17</v>
      </c>
      <c r="C20" s="2">
        <f t="shared" si="0"/>
        <v>1.2304489213782739</v>
      </c>
      <c r="D20" s="4">
        <f t="shared" si="4"/>
        <v>3.144373285180778</v>
      </c>
      <c r="E20" s="4">
        <f t="shared" si="2"/>
        <v>3.144373285180778</v>
      </c>
      <c r="F20" s="4">
        <v>0</v>
      </c>
      <c r="G20" s="5">
        <f t="shared" si="3"/>
        <v>9.8870833565585574</v>
      </c>
    </row>
    <row r="21" spans="1:7" x14ac:dyDescent="0.3">
      <c r="A21" s="1">
        <v>43848</v>
      </c>
      <c r="B21" s="2">
        <v>18</v>
      </c>
      <c r="C21" s="2">
        <f t="shared" si="0"/>
        <v>1.255272505103306</v>
      </c>
      <c r="D21" s="4">
        <f t="shared" si="4"/>
        <v>7.979286001692496</v>
      </c>
      <c r="E21" s="4">
        <f t="shared" si="2"/>
        <v>7.979286001692496</v>
      </c>
      <c r="F21" s="4">
        <v>0</v>
      </c>
      <c r="G21" s="5">
        <f t="shared" si="3"/>
        <v>63.669005096805819</v>
      </c>
    </row>
    <row r="22" spans="1:7" x14ac:dyDescent="0.3">
      <c r="A22" s="1">
        <v>43849</v>
      </c>
      <c r="B22" s="2">
        <v>19</v>
      </c>
      <c r="C22" s="2">
        <f t="shared" si="0"/>
        <v>1.2787536009528289</v>
      </c>
      <c r="D22" s="4">
        <f t="shared" si="4"/>
        <v>17.792396143260696</v>
      </c>
      <c r="E22" s="4">
        <f t="shared" si="2"/>
        <v>17.792396143260696</v>
      </c>
      <c r="F22" s="4">
        <v>1</v>
      </c>
      <c r="G22" s="5">
        <f t="shared" si="3"/>
        <v>281.98456823219669</v>
      </c>
    </row>
    <row r="23" spans="1:7" x14ac:dyDescent="0.3">
      <c r="A23" s="1">
        <v>43850</v>
      </c>
      <c r="B23" s="2">
        <v>20</v>
      </c>
      <c r="C23" s="2">
        <f t="shared" si="0"/>
        <v>1.3010299956639813</v>
      </c>
      <c r="D23" s="4">
        <f t="shared" si="4"/>
        <v>35.466937681940742</v>
      </c>
      <c r="E23" s="4">
        <f t="shared" si="2"/>
        <v>35.466937681940742</v>
      </c>
      <c r="F23" s="4">
        <v>20</v>
      </c>
      <c r="G23" s="5">
        <f t="shared" si="3"/>
        <v>239.22616125703846</v>
      </c>
    </row>
    <row r="24" spans="1:7" x14ac:dyDescent="0.3">
      <c r="A24" s="1">
        <v>43851</v>
      </c>
      <c r="B24" s="2">
        <v>21</v>
      </c>
      <c r="C24" s="2">
        <f t="shared" si="0"/>
        <v>1.3222192947339193</v>
      </c>
      <c r="D24" s="4">
        <f t="shared" si="4"/>
        <v>64.113792681065348</v>
      </c>
      <c r="E24" s="4">
        <f t="shared" si="2"/>
        <v>64.113792681065348</v>
      </c>
      <c r="F24" s="4">
        <v>44</v>
      </c>
      <c r="G24" s="5">
        <f t="shared" si="3"/>
        <v>404.56465601687796</v>
      </c>
    </row>
    <row r="25" spans="1:7" x14ac:dyDescent="0.3">
      <c r="A25" s="1">
        <v>43852</v>
      </c>
      <c r="B25" s="2">
        <v>22</v>
      </c>
      <c r="C25" s="2">
        <f t="shared" si="0"/>
        <v>1.3424226808222062</v>
      </c>
      <c r="D25" s="4">
        <f t="shared" si="4"/>
        <v>106.37399300341511</v>
      </c>
      <c r="E25" s="4">
        <f t="shared" si="2"/>
        <v>106.37399300341511</v>
      </c>
      <c r="F25" s="4">
        <v>62</v>
      </c>
      <c r="G25" s="5">
        <f t="shared" si="3"/>
        <v>1969.0512550671331</v>
      </c>
    </row>
    <row r="26" spans="1:7" x14ac:dyDescent="0.3">
      <c r="A26" s="1">
        <v>43853</v>
      </c>
      <c r="B26" s="2">
        <v>23</v>
      </c>
      <c r="C26" s="2">
        <f t="shared" si="0"/>
        <v>1.3617278360175928</v>
      </c>
      <c r="D26" s="4">
        <f t="shared" si="4"/>
        <v>163.63910276538869</v>
      </c>
      <c r="E26" s="4">
        <f t="shared" si="2"/>
        <v>163.63910276538869</v>
      </c>
      <c r="F26" s="4">
        <v>154</v>
      </c>
      <c r="G26" s="5">
        <f t="shared" si="3"/>
        <v>92.912302121723798</v>
      </c>
    </row>
    <row r="27" spans="1:7" x14ac:dyDescent="0.3">
      <c r="A27" s="1">
        <v>43854</v>
      </c>
      <c r="B27" s="2">
        <v>24</v>
      </c>
      <c r="C27" s="2">
        <f t="shared" si="0"/>
        <v>1.3802112417116059</v>
      </c>
      <c r="D27" s="4">
        <f t="shared" si="4"/>
        <v>235.43044204737981</v>
      </c>
      <c r="E27" s="4">
        <f t="shared" si="2"/>
        <v>235.43044204737981</v>
      </c>
      <c r="F27" s="4">
        <v>264</v>
      </c>
      <c r="G27" s="5">
        <f t="shared" si="3"/>
        <v>816.21964160812331</v>
      </c>
    </row>
    <row r="28" spans="1:7" x14ac:dyDescent="0.3">
      <c r="A28" s="1">
        <v>43855</v>
      </c>
      <c r="B28" s="2">
        <v>25</v>
      </c>
      <c r="C28" s="2">
        <f t="shared" si="0"/>
        <v>1.3979400086720377</v>
      </c>
      <c r="D28" s="4">
        <f t="shared" si="4"/>
        <v>319.13997672704437</v>
      </c>
      <c r="E28" s="4">
        <f t="shared" si="2"/>
        <v>319.13997672704437</v>
      </c>
      <c r="F28" s="4">
        <v>365</v>
      </c>
      <c r="G28" s="5">
        <f t="shared" si="3"/>
        <v>2103.1417345960322</v>
      </c>
    </row>
    <row r="29" spans="1:7" x14ac:dyDescent="0.3">
      <c r="A29" s="1">
        <v>43856</v>
      </c>
      <c r="B29" s="2">
        <v>26</v>
      </c>
      <c r="C29" s="2">
        <f t="shared" si="0"/>
        <v>1.414973347970818</v>
      </c>
      <c r="D29" s="4">
        <f t="shared" si="4"/>
        <v>410.22120543607338</v>
      </c>
      <c r="E29" s="4">
        <f t="shared" si="2"/>
        <v>410.22120543607338</v>
      </c>
      <c r="F29" s="4">
        <v>398</v>
      </c>
      <c r="G29" s="5">
        <f t="shared" si="3"/>
        <v>149.35786231070944</v>
      </c>
    </row>
    <row r="30" spans="1:7" x14ac:dyDescent="0.3">
      <c r="A30" s="1">
        <v>43857</v>
      </c>
      <c r="B30" s="2">
        <v>27</v>
      </c>
      <c r="C30" s="2">
        <f t="shared" si="0"/>
        <v>1.4313637641589874</v>
      </c>
      <c r="D30" s="4">
        <f t="shared" si="4"/>
        <v>502.78106165907093</v>
      </c>
      <c r="E30" s="4">
        <f t="shared" si="2"/>
        <v>502.78106165907093</v>
      </c>
      <c r="F30" s="4">
        <v>480</v>
      </c>
      <c r="G30" s="5">
        <f t="shared" si="3"/>
        <v>518.9767703143915</v>
      </c>
    </row>
    <row r="31" spans="1:7" x14ac:dyDescent="0.3">
      <c r="A31" s="1">
        <v>43858</v>
      </c>
      <c r="B31" s="2">
        <v>28</v>
      </c>
      <c r="C31" s="2">
        <f t="shared" si="0"/>
        <v>1.4471580313422192</v>
      </c>
      <c r="D31" s="4">
        <f t="shared" si="4"/>
        <v>590.41761417948089</v>
      </c>
      <c r="E31" s="4">
        <f t="shared" si="2"/>
        <v>590.41761417948089</v>
      </c>
      <c r="F31" s="4">
        <v>619</v>
      </c>
      <c r="G31" s="5">
        <f t="shared" si="3"/>
        <v>816.95277919301168</v>
      </c>
    </row>
    <row r="32" spans="1:7" x14ac:dyDescent="0.3">
      <c r="A32" s="1">
        <v>43859</v>
      </c>
      <c r="B32" s="2">
        <v>29</v>
      </c>
      <c r="C32" s="2">
        <f t="shared" si="0"/>
        <v>1.4623979978989561</v>
      </c>
      <c r="D32" s="4">
        <f t="shared" si="4"/>
        <v>667.10390281572518</v>
      </c>
      <c r="E32" s="4">
        <f t="shared" si="2"/>
        <v>667.10390281572518</v>
      </c>
      <c r="F32" s="4">
        <v>704</v>
      </c>
      <c r="G32" s="5">
        <f t="shared" si="3"/>
        <v>1361.3219874314525</v>
      </c>
    </row>
    <row r="33" spans="1:7" x14ac:dyDescent="0.3">
      <c r="A33" s="1">
        <v>43860</v>
      </c>
      <c r="B33" s="2">
        <v>30</v>
      </c>
      <c r="C33" s="2">
        <f t="shared" si="0"/>
        <v>1.4771212547196624</v>
      </c>
      <c r="D33" s="4">
        <f t="shared" si="4"/>
        <v>727.93682889442914</v>
      </c>
      <c r="E33" s="4">
        <f t="shared" si="2"/>
        <v>727.93682889442914</v>
      </c>
      <c r="F33" s="4">
        <v>759</v>
      </c>
      <c r="G33" s="5">
        <f t="shared" si="3"/>
        <v>964.92059913397236</v>
      </c>
    </row>
    <row r="34" spans="1:7" x14ac:dyDescent="0.3">
      <c r="A34" s="1">
        <v>43861</v>
      </c>
      <c r="B34" s="2">
        <v>31</v>
      </c>
      <c r="C34" s="2">
        <f t="shared" si="0"/>
        <v>1.4913616938342726</v>
      </c>
      <c r="D34" s="4">
        <f t="shared" si="4"/>
        <v>769.63143333888831</v>
      </c>
      <c r="E34" s="4">
        <f t="shared" si="2"/>
        <v>769.63143333888831</v>
      </c>
      <c r="F34" s="4">
        <v>754</v>
      </c>
      <c r="G34" s="5">
        <f t="shared" si="3"/>
        <v>244.34170822810907</v>
      </c>
    </row>
    <row r="35" spans="1:7" x14ac:dyDescent="0.3">
      <c r="A35" s="1">
        <v>43862</v>
      </c>
      <c r="B35" s="2">
        <v>32</v>
      </c>
      <c r="C35" s="2">
        <f t="shared" si="0"/>
        <v>1.505149978319906</v>
      </c>
      <c r="D35" s="4">
        <f t="shared" si="4"/>
        <v>790.71723127106759</v>
      </c>
      <c r="E35" s="4">
        <f t="shared" si="2"/>
        <v>790.71723127106759</v>
      </c>
      <c r="F35" s="4">
        <v>665</v>
      </c>
      <c r="G35" s="5">
        <f t="shared" si="3"/>
        <v>15804.822238463095</v>
      </c>
    </row>
    <row r="36" spans="1:7" x14ac:dyDescent="0.3">
      <c r="A36" s="1">
        <v>43863</v>
      </c>
      <c r="B36" s="2">
        <v>33</v>
      </c>
      <c r="C36" s="2">
        <f t="shared" si="0"/>
        <v>1.5185139398778875</v>
      </c>
      <c r="D36" s="4">
        <f t="shared" si="4"/>
        <v>791.46063062997496</v>
      </c>
      <c r="E36" s="4">
        <f t="shared" si="2"/>
        <v>791.46063062997496</v>
      </c>
      <c r="F36" s="4">
        <v>724</v>
      </c>
      <c r="G36" s="5">
        <f t="shared" si="3"/>
        <v>4550.9366849939152</v>
      </c>
    </row>
    <row r="37" spans="1:7" x14ac:dyDescent="0.3">
      <c r="A37" s="1">
        <v>43864</v>
      </c>
      <c r="B37" s="2">
        <v>34</v>
      </c>
      <c r="C37" s="2">
        <f t="shared" si="0"/>
        <v>1.5314789170422551</v>
      </c>
      <c r="D37" s="4">
        <f t="shared" si="4"/>
        <v>773.58198891627319</v>
      </c>
      <c r="E37" s="4">
        <f t="shared" si="2"/>
        <v>773.58198891627319</v>
      </c>
      <c r="F37" s="4">
        <v>889</v>
      </c>
      <c r="G37" s="5">
        <f t="shared" si="3"/>
        <v>13321.317282523285</v>
      </c>
    </row>
    <row r="38" spans="1:7" x14ac:dyDescent="0.3">
      <c r="A38" s="1">
        <v>43865</v>
      </c>
      <c r="B38" s="2">
        <v>35</v>
      </c>
      <c r="C38" s="2">
        <f t="shared" si="0"/>
        <v>1.5440680443502757</v>
      </c>
      <c r="D38" s="4">
        <f t="shared" si="4"/>
        <v>739.85423045073924</v>
      </c>
      <c r="E38" s="4">
        <f t="shared" si="2"/>
        <v>739.85423045073924</v>
      </c>
      <c r="F38" s="4">
        <v>731</v>
      </c>
      <c r="G38" s="5">
        <f t="shared" si="3"/>
        <v>78.397396874797963</v>
      </c>
    </row>
    <row r="39" spans="1:7" x14ac:dyDescent="0.3">
      <c r="A39" s="1">
        <v>43866</v>
      </c>
      <c r="B39" s="2">
        <v>36</v>
      </c>
      <c r="C39" s="2">
        <f t="shared" si="0"/>
        <v>1.5563025007672873</v>
      </c>
      <c r="D39" s="4">
        <f t="shared" si="4"/>
        <v>693.66642132885704</v>
      </c>
      <c r="E39" s="4">
        <f t="shared" si="2"/>
        <v>693.66642132885704</v>
      </c>
      <c r="F39" s="4">
        <v>707</v>
      </c>
      <c r="G39" s="5">
        <f t="shared" si="3"/>
        <v>177.78432017955845</v>
      </c>
    </row>
    <row r="40" spans="1:7" x14ac:dyDescent="0.3">
      <c r="A40" s="1">
        <v>43867</v>
      </c>
      <c r="B40" s="2">
        <v>37</v>
      </c>
      <c r="C40" s="2">
        <f t="shared" si="0"/>
        <v>1.568201724066995</v>
      </c>
      <c r="D40" s="4">
        <f t="shared" si="4"/>
        <v>638.61816621673836</v>
      </c>
      <c r="E40" s="4">
        <f t="shared" si="2"/>
        <v>638.61816621673836</v>
      </c>
      <c r="F40" s="4">
        <v>682</v>
      </c>
      <c r="G40" s="5">
        <f t="shared" si="3"/>
        <v>1881.9835023985411</v>
      </c>
    </row>
    <row r="41" spans="1:7" x14ac:dyDescent="0.3">
      <c r="A41" s="1">
        <v>43868</v>
      </c>
      <c r="B41" s="2">
        <v>38</v>
      </c>
      <c r="C41" s="2">
        <f t="shared" si="0"/>
        <v>1.5797835966168101</v>
      </c>
      <c r="D41" s="4">
        <f t="shared" si="4"/>
        <v>578.18730504410996</v>
      </c>
      <c r="E41" s="4">
        <f t="shared" si="2"/>
        <v>578.18730504410996</v>
      </c>
      <c r="F41" s="4">
        <v>554</v>
      </c>
      <c r="G41" s="5">
        <f t="shared" si="3"/>
        <v>585.0257252968272</v>
      </c>
    </row>
    <row r="42" spans="1:7" x14ac:dyDescent="0.3">
      <c r="A42" s="1">
        <v>43869</v>
      </c>
      <c r="B42" s="2">
        <v>39</v>
      </c>
      <c r="C42" s="2">
        <f t="shared" si="0"/>
        <v>1.5910646070264991</v>
      </c>
      <c r="D42" s="4">
        <f t="shared" si="4"/>
        <v>515.49053852621978</v>
      </c>
      <c r="E42" s="4">
        <f t="shared" si="2"/>
        <v>515.49053852621978</v>
      </c>
      <c r="F42" s="4">
        <v>507</v>
      </c>
      <c r="G42" s="5">
        <f t="shared" si="3"/>
        <v>72.08924446522235</v>
      </c>
    </row>
    <row r="43" spans="1:7" x14ac:dyDescent="0.3">
      <c r="A43" s="1">
        <v>43870</v>
      </c>
      <c r="B43" s="2">
        <v>40</v>
      </c>
      <c r="C43" s="2">
        <f t="shared" si="0"/>
        <v>1.6020599913279623</v>
      </c>
      <c r="D43" s="4">
        <f t="shared" si="4"/>
        <v>453.1381861947537</v>
      </c>
      <c r="E43" s="4">
        <f t="shared" si="2"/>
        <v>453.1381861947537</v>
      </c>
      <c r="F43" s="4">
        <v>431</v>
      </c>
      <c r="G43" s="5">
        <f t="shared" si="3"/>
        <v>490.09928799358335</v>
      </c>
    </row>
    <row r="44" spans="1:7" x14ac:dyDescent="0.3">
      <c r="A44" s="1">
        <v>43871</v>
      </c>
      <c r="B44" s="2">
        <v>41</v>
      </c>
      <c r="C44" s="2">
        <f t="shared" si="0"/>
        <v>1.6127838567197355</v>
      </c>
      <c r="D44" s="4">
        <f t="shared" si="4"/>
        <v>393.1718356942705</v>
      </c>
      <c r="E44" s="4">
        <f t="shared" si="2"/>
        <v>393.1718356942705</v>
      </c>
      <c r="F44" s="4">
        <v>381</v>
      </c>
      <c r="G44" s="5">
        <f t="shared" si="3"/>
        <v>148.15358416831739</v>
      </c>
    </row>
    <row r="45" spans="1:7" x14ac:dyDescent="0.3">
      <c r="A45" s="1">
        <v>43872</v>
      </c>
      <c r="B45" s="2">
        <v>42</v>
      </c>
      <c r="C45" s="2">
        <f t="shared" si="0"/>
        <v>1.6232492903979006</v>
      </c>
      <c r="D45" s="4">
        <f t="shared" si="4"/>
        <v>337.0670334677788</v>
      </c>
      <c r="E45" s="4">
        <f t="shared" si="2"/>
        <v>337.0670334677788</v>
      </c>
      <c r="F45" s="4">
        <v>377</v>
      </c>
      <c r="G45" s="5">
        <f t="shared" si="3"/>
        <v>1594.6418160634985</v>
      </c>
    </row>
    <row r="46" spans="1:7" x14ac:dyDescent="0.3">
      <c r="A46" s="1">
        <v>43873</v>
      </c>
      <c r="B46" s="2">
        <v>43</v>
      </c>
      <c r="C46" s="2">
        <f t="shared" si="0"/>
        <v>1.6334684555795864</v>
      </c>
      <c r="D46" s="4">
        <f t="shared" ref="D46:D77" si="5">$D$2*EXP(-((C46-$F$2)^2)/(2*$G$2))</f>
        <v>285.78127849183289</v>
      </c>
      <c r="E46" s="4">
        <f t="shared" si="2"/>
        <v>285.78127849183289</v>
      </c>
      <c r="F46" s="4">
        <v>312</v>
      </c>
      <c r="G46" s="5">
        <f t="shared" si="3"/>
        <v>687.42135752282445</v>
      </c>
    </row>
    <row r="47" spans="1:7" x14ac:dyDescent="0.3">
      <c r="A47" s="1">
        <v>43874</v>
      </c>
      <c r="B47" s="2">
        <v>44</v>
      </c>
      <c r="C47" s="2">
        <f t="shared" si="0"/>
        <v>1.6434526764861874</v>
      </c>
      <c r="D47" s="4">
        <f t="shared" si="5"/>
        <v>239.82893843505798</v>
      </c>
      <c r="E47" s="4">
        <f t="shared" si="2"/>
        <v>239.82893843505798</v>
      </c>
      <c r="F47" s="4">
        <v>266</v>
      </c>
      <c r="G47" s="5">
        <f t="shared" si="3"/>
        <v>684.92446343598556</v>
      </c>
    </row>
    <row r="48" spans="1:7" x14ac:dyDescent="0.3">
      <c r="A48" s="1">
        <v>43875</v>
      </c>
      <c r="B48" s="2">
        <v>45</v>
      </c>
      <c r="C48" s="2">
        <f t="shared" si="0"/>
        <v>1.6532125137753437</v>
      </c>
      <c r="D48" s="4">
        <f t="shared" si="5"/>
        <v>199.36789634164182</v>
      </c>
      <c r="E48" s="4">
        <f t="shared" si="2"/>
        <v>199.36789634164182</v>
      </c>
      <c r="F48" s="4">
        <v>220</v>
      </c>
      <c r="G48" s="5">
        <f t="shared" si="3"/>
        <v>425.68370136923681</v>
      </c>
    </row>
    <row r="49" spans="1:7" x14ac:dyDescent="0.3">
      <c r="A49" s="1">
        <v>43876</v>
      </c>
      <c r="B49" s="2">
        <v>46</v>
      </c>
      <c r="C49" s="2">
        <f t="shared" si="0"/>
        <v>1.6627578316815741</v>
      </c>
      <c r="D49" s="4">
        <f t="shared" si="5"/>
        <v>164.28662106144012</v>
      </c>
      <c r="E49" s="4">
        <f t="shared" si="2"/>
        <v>164.28662106144012</v>
      </c>
      <c r="F49" s="4">
        <v>166</v>
      </c>
      <c r="G49" s="5">
        <f t="shared" si="3"/>
        <v>2.9356673871005965</v>
      </c>
    </row>
    <row r="50" spans="1:7" x14ac:dyDescent="0.3">
      <c r="A50" s="1">
        <v>43877</v>
      </c>
      <c r="B50" s="2">
        <v>47</v>
      </c>
      <c r="C50" s="2">
        <f t="shared" si="0"/>
        <v>1.6720978579357175</v>
      </c>
      <c r="D50" s="4">
        <f t="shared" si="5"/>
        <v>134.28415362846258</v>
      </c>
      <c r="E50" s="4">
        <f t="shared" si="2"/>
        <v>134.28415362846258</v>
      </c>
      <c r="F50" s="4">
        <v>115</v>
      </c>
      <c r="G50" s="5">
        <f t="shared" si="3"/>
        <v>371.87858116614632</v>
      </c>
    </row>
    <row r="51" spans="1:7" x14ac:dyDescent="0.3">
      <c r="A51" s="1">
        <v>43878</v>
      </c>
      <c r="B51" s="2">
        <v>48</v>
      </c>
      <c r="C51" s="2">
        <f t="shared" si="0"/>
        <v>1.6812412373755872</v>
      </c>
      <c r="D51" s="4">
        <f t="shared" si="5"/>
        <v>108.93876105254884</v>
      </c>
      <c r="E51" s="4">
        <f t="shared" si="2"/>
        <v>108.93876105254884</v>
      </c>
      <c r="F51" s="4">
        <v>79</v>
      </c>
      <c r="G51" s="5">
        <f t="shared" si="3"/>
        <v>896.32941336161537</v>
      </c>
    </row>
    <row r="52" spans="1:7" x14ac:dyDescent="0.3">
      <c r="A52" s="1">
        <v>43879</v>
      </c>
      <c r="B52" s="2">
        <v>49</v>
      </c>
      <c r="C52" s="2">
        <f t="shared" si="0"/>
        <v>1.6901960800285136</v>
      </c>
      <c r="D52" s="4">
        <f t="shared" si="5"/>
        <v>87.763534410906274</v>
      </c>
      <c r="E52" s="4">
        <f t="shared" si="2"/>
        <v>87.763534410906274</v>
      </c>
      <c r="F52" s="4">
        <v>56</v>
      </c>
      <c r="G52" s="5">
        <f t="shared" si="3"/>
        <v>1008.922118272827</v>
      </c>
    </row>
    <row r="53" spans="1:7" x14ac:dyDescent="0.3">
      <c r="A53" s="1">
        <v>43880</v>
      </c>
      <c r="B53" s="2">
        <v>50</v>
      </c>
      <c r="C53" s="2">
        <f t="shared" si="0"/>
        <v>1.6989700043360187</v>
      </c>
      <c r="D53" s="4">
        <f t="shared" si="5"/>
        <v>70.248983403363084</v>
      </c>
      <c r="E53" s="4">
        <f t="shared" si="2"/>
        <v>70.248983403363084</v>
      </c>
      <c r="F53" s="4">
        <v>45</v>
      </c>
      <c r="G53" s="5">
        <f t="shared" si="3"/>
        <v>637.51116290330447</v>
      </c>
    </row>
    <row r="54" spans="1:7" x14ac:dyDescent="0.3">
      <c r="A54" s="1">
        <v>43881</v>
      </c>
      <c r="B54" s="2">
        <v>51</v>
      </c>
      <c r="C54" s="2">
        <f t="shared" si="0"/>
        <v>1.7075701760979363</v>
      </c>
      <c r="D54" s="4">
        <f t="shared" si="5"/>
        <v>55.893792465185832</v>
      </c>
      <c r="E54" s="4">
        <f t="shared" si="2"/>
        <v>55.893792465185832</v>
      </c>
      <c r="F54" s="4">
        <v>30</v>
      </c>
      <c r="G54" s="5">
        <f t="shared" si="3"/>
        <v>670.48848823011463</v>
      </c>
    </row>
    <row r="55" spans="1:7" x14ac:dyDescent="0.3">
      <c r="A55" s="1">
        <v>43882</v>
      </c>
      <c r="B55" s="2">
        <v>52</v>
      </c>
      <c r="C55" s="2">
        <f t="shared" si="0"/>
        <v>1.7160033436347992</v>
      </c>
      <c r="D55" s="4">
        <f t="shared" si="5"/>
        <v>44.225489094550582</v>
      </c>
      <c r="E55" s="4">
        <f t="shared" si="2"/>
        <v>44.225489094550582</v>
      </c>
      <c r="F55" s="4">
        <v>31</v>
      </c>
      <c r="G55" s="5">
        <f t="shared" si="3"/>
        <v>174.91356179007639</v>
      </c>
    </row>
    <row r="56" spans="1:7" x14ac:dyDescent="0.3">
      <c r="A56" s="1">
        <v>43883</v>
      </c>
      <c r="B56" s="2">
        <v>53</v>
      </c>
      <c r="C56" s="2">
        <f t="shared" si="0"/>
        <v>1.7242758696007889</v>
      </c>
      <c r="D56" s="4">
        <f t="shared" si="5"/>
        <v>34.812976866806949</v>
      </c>
      <c r="E56" s="4">
        <f t="shared" si="2"/>
        <v>34.812976866806949</v>
      </c>
      <c r="F56" s="4">
        <v>18</v>
      </c>
      <c r="G56" s="5">
        <f t="shared" si="3"/>
        <v>282.6761911237856</v>
      </c>
    </row>
    <row r="57" spans="1:7" x14ac:dyDescent="0.3">
      <c r="A57" s="1">
        <v>43884</v>
      </c>
      <c r="B57" s="2">
        <v>54</v>
      </c>
      <c r="C57" s="2">
        <f t="shared" si="0"/>
        <v>1.7323937598229686</v>
      </c>
      <c r="D57" s="4">
        <f t="shared" si="5"/>
        <v>27.272833371319361</v>
      </c>
      <c r="E57" s="4">
        <f t="shared" si="2"/>
        <v>27.272833371319361</v>
      </c>
      <c r="F57" s="4">
        <v>11</v>
      </c>
      <c r="G57" s="5">
        <f t="shared" si="3"/>
        <v>264.80510593072506</v>
      </c>
    </row>
    <row r="58" spans="1:7" x14ac:dyDescent="0.3">
      <c r="A58" s="1">
        <v>43885</v>
      </c>
      <c r="B58" s="2">
        <v>55</v>
      </c>
      <c r="C58" s="2">
        <f t="shared" si="0"/>
        <v>1.7403626894942439</v>
      </c>
      <c r="D58" s="4">
        <f t="shared" si="5"/>
        <v>21.271072280582153</v>
      </c>
      <c r="E58" s="4">
        <f t="shared" si="2"/>
        <v>21.271072280582153</v>
      </c>
      <c r="F58" s="4">
        <v>9</v>
      </c>
      <c r="G58" s="5">
        <f>(F58-E58)^2</f>
        <v>150.57921491527168</v>
      </c>
    </row>
    <row r="59" spans="1:7" x14ac:dyDescent="0.3">
      <c r="A59" s="1">
        <v>43886</v>
      </c>
      <c r="B59" s="2">
        <v>56</v>
      </c>
      <c r="C59" s="2">
        <f t="shared" si="0"/>
        <v>1.7481880270062005</v>
      </c>
      <c r="D59" s="4">
        <f t="shared" si="5"/>
        <v>16.521797290434431</v>
      </c>
      <c r="E59" s="4">
        <f t="shared" si="2"/>
        <v>16.521797290434431</v>
      </c>
      <c r="F59" s="4">
        <v>5</v>
      </c>
      <c r="G59" s="5">
        <f>(F59-E59)^2</f>
        <v>132.7518128018622</v>
      </c>
    </row>
    <row r="60" spans="1:7" x14ac:dyDescent="0.3">
      <c r="A60" s="1">
        <v>43887</v>
      </c>
      <c r="B60" s="2">
        <v>57</v>
      </c>
      <c r="C60" s="2">
        <f t="shared" si="0"/>
        <v>1.7558748556724915</v>
      </c>
      <c r="D60" s="4">
        <f t="shared" si="5"/>
        <v>12.78388737111762</v>
      </c>
      <c r="E60" s="4">
        <f t="shared" si="2"/>
        <v>12.78388737111762</v>
      </c>
      <c r="F60" s="4">
        <v>24</v>
      </c>
      <c r="G60" s="5">
        <f>(F60-E60)^2</f>
        <v>125.80118250377481</v>
      </c>
    </row>
    <row r="61" spans="1:7" x14ac:dyDescent="0.3">
      <c r="A61" s="1">
        <v>43888</v>
      </c>
      <c r="B61" s="2">
        <v>58</v>
      </c>
      <c r="C61" s="2">
        <f t="shared" si="0"/>
        <v>1.7634279935629373</v>
      </c>
      <c r="D61" s="4">
        <f t="shared" si="5"/>
        <v>9.8565809174834129</v>
      </c>
      <c r="E61" s="4">
        <f t="shared" si="2"/>
        <v>9.8565809174834129</v>
      </c>
      <c r="F61" s="4">
        <v>9</v>
      </c>
      <c r="G61" s="5">
        <f>(F61-E61)^2</f>
        <v>0.73373086819672551</v>
      </c>
    </row>
    <row r="62" spans="1:7" x14ac:dyDescent="0.3">
      <c r="A62" s="1">
        <v>43889</v>
      </c>
      <c r="B62" s="2">
        <v>59</v>
      </c>
      <c r="C62" s="2">
        <f t="shared" si="0"/>
        <v>1.7708520116421442</v>
      </c>
      <c r="D62" s="4">
        <f t="shared" si="5"/>
        <v>7.5745888884691963</v>
      </c>
      <c r="E62" s="4">
        <f t="shared" si="2"/>
        <v>7.5745888884691963</v>
      </c>
      <c r="G62" s="12"/>
    </row>
    <row r="63" spans="1:7" x14ac:dyDescent="0.3">
      <c r="A63" s="1">
        <v>43890</v>
      </c>
      <c r="B63" s="2">
        <v>60</v>
      </c>
      <c r="C63" s="2">
        <f t="shared" si="0"/>
        <v>1.7781512503836436</v>
      </c>
      <c r="D63" s="4">
        <f t="shared" si="5"/>
        <v>5.8031710383090616</v>
      </c>
      <c r="E63" s="4">
        <f t="shared" si="2"/>
        <v>5.8031710383090616</v>
      </c>
      <c r="G63" s="13"/>
    </row>
    <row r="64" spans="1:7" x14ac:dyDescent="0.3">
      <c r="A64" s="1">
        <v>43891</v>
      </c>
      <c r="B64" s="2">
        <v>61</v>
      </c>
      <c r="C64" s="2">
        <f t="shared" si="0"/>
        <v>1.7853298350107671</v>
      </c>
      <c r="D64" s="4">
        <f t="shared" si="5"/>
        <v>4.4334551100555775</v>
      </c>
      <c r="E64" s="4">
        <f t="shared" si="2"/>
        <v>4.4334551100555775</v>
      </c>
      <c r="G64" s="13"/>
    </row>
    <row r="65" spans="1:7" x14ac:dyDescent="0.3">
      <c r="A65" s="1">
        <v>43892</v>
      </c>
      <c r="B65" s="2">
        <v>62</v>
      </c>
      <c r="C65" s="2">
        <f t="shared" si="0"/>
        <v>1.7923916894982539</v>
      </c>
      <c r="D65" s="4">
        <f t="shared" si="5"/>
        <v>3.3781626468690411</v>
      </c>
      <c r="E65" s="4">
        <f t="shared" si="2"/>
        <v>3.3781626468690411</v>
      </c>
      <c r="G65" s="12"/>
    </row>
    <row r="66" spans="1:7" x14ac:dyDescent="0.3">
      <c r="A66" s="1">
        <v>43893</v>
      </c>
      <c r="B66" s="2">
        <v>63</v>
      </c>
      <c r="C66" s="2">
        <f t="shared" si="0"/>
        <v>1.7993405494535817</v>
      </c>
      <c r="D66" s="4">
        <f t="shared" si="5"/>
        <v>2.5678212321111773</v>
      </c>
      <c r="E66" s="4">
        <f t="shared" si="2"/>
        <v>2.5678212321111773</v>
      </c>
    </row>
    <row r="67" spans="1:7" x14ac:dyDescent="0.3">
      <c r="A67" s="1">
        <v>43894</v>
      </c>
      <c r="B67" s="2">
        <v>64</v>
      </c>
      <c r="C67" s="2">
        <f t="shared" si="0"/>
        <v>1.8061799739838871</v>
      </c>
      <c r="D67" s="4">
        <f t="shared" si="5"/>
        <v>1.9474853096391176</v>
      </c>
      <c r="E67" s="4">
        <f t="shared" si="2"/>
        <v>1.9474853096391176</v>
      </c>
    </row>
    <row r="68" spans="1:7" x14ac:dyDescent="0.3">
      <c r="A68" s="1">
        <v>43895</v>
      </c>
      <c r="B68" s="2">
        <v>65</v>
      </c>
      <c r="C68" s="2">
        <f t="shared" si="0"/>
        <v>1.8129133566428555</v>
      </c>
      <c r="D68" s="4">
        <f t="shared" si="5"/>
        <v>1.4739503571027714</v>
      </c>
      <c r="E68" s="4">
        <f t="shared" si="2"/>
        <v>1.4739503571027714</v>
      </c>
    </row>
    <row r="69" spans="1:7" x14ac:dyDescent="0.3">
      <c r="A69" s="1">
        <v>43896</v>
      </c>
      <c r="B69" s="2">
        <v>66</v>
      </c>
      <c r="C69" s="2">
        <f t="shared" ref="C69:C81" si="6">LOG(B69-$C$2)</f>
        <v>1.8195439355418688</v>
      </c>
      <c r="D69" s="4">
        <f t="shared" si="5"/>
        <v>1.1134228975914768</v>
      </c>
      <c r="E69" s="4">
        <f t="shared" ref="E69:E81" si="7">IFERROR(D69,0)</f>
        <v>1.1134228975914768</v>
      </c>
    </row>
    <row r="70" spans="1:7" s="10" customFormat="1" x14ac:dyDescent="0.3">
      <c r="A70" s="3">
        <v>43897</v>
      </c>
      <c r="B70" s="10">
        <v>67</v>
      </c>
      <c r="C70" s="10">
        <f t="shared" si="6"/>
        <v>1.8260748027008264</v>
      </c>
      <c r="D70" s="10">
        <f t="shared" si="5"/>
        <v>0.83959733304218243</v>
      </c>
      <c r="E70" s="10">
        <f t="shared" si="7"/>
        <v>0.83959733304218243</v>
      </c>
      <c r="G70" s="6"/>
    </row>
    <row r="71" spans="1:7" x14ac:dyDescent="0.3">
      <c r="A71" s="1">
        <v>43898</v>
      </c>
      <c r="B71" s="2">
        <v>68</v>
      </c>
      <c r="C71" s="2">
        <f t="shared" si="6"/>
        <v>1.8325089127062364</v>
      </c>
      <c r="D71" s="4">
        <f t="shared" si="5"/>
        <v>0.6320864542040654</v>
      </c>
      <c r="E71" s="4">
        <f t="shared" si="7"/>
        <v>0.6320864542040654</v>
      </c>
    </row>
    <row r="72" spans="1:7" x14ac:dyDescent="0.3">
      <c r="A72" s="1">
        <v>43899</v>
      </c>
      <c r="B72" s="2">
        <v>69</v>
      </c>
      <c r="C72" s="2">
        <f t="shared" si="6"/>
        <v>1.8388490907372552</v>
      </c>
      <c r="D72" s="4">
        <f t="shared" si="5"/>
        <v>0.47515312733035986</v>
      </c>
      <c r="E72" s="4">
        <f t="shared" si="7"/>
        <v>0.47515312733035986</v>
      </c>
    </row>
    <row r="73" spans="1:7" x14ac:dyDescent="0.3">
      <c r="A73" s="1">
        <v>43900</v>
      </c>
      <c r="B73" s="2">
        <v>70</v>
      </c>
      <c r="C73" s="2">
        <f t="shared" si="6"/>
        <v>1.8450980400142569</v>
      </c>
      <c r="D73" s="4">
        <f t="shared" si="5"/>
        <v>0.35669416913082908</v>
      </c>
      <c r="E73" s="4">
        <f t="shared" si="7"/>
        <v>0.35669416913082908</v>
      </c>
    </row>
    <row r="74" spans="1:7" x14ac:dyDescent="0.3">
      <c r="A74" s="1">
        <v>43901</v>
      </c>
      <c r="B74" s="2">
        <v>71</v>
      </c>
      <c r="C74" s="2">
        <f t="shared" si="6"/>
        <v>1.8512583487190752</v>
      </c>
      <c r="D74" s="4">
        <f t="shared" si="5"/>
        <v>0.26743245015423189</v>
      </c>
      <c r="E74" s="4">
        <f t="shared" si="7"/>
        <v>0.26743245015423189</v>
      </c>
    </row>
    <row r="75" spans="1:7" x14ac:dyDescent="0.3">
      <c r="A75" s="1">
        <v>43902</v>
      </c>
      <c r="B75" s="2">
        <v>72</v>
      </c>
      <c r="C75" s="2">
        <f t="shared" si="6"/>
        <v>1.8573324964312685</v>
      </c>
      <c r="D75" s="4">
        <f t="shared" si="5"/>
        <v>0.2002788983737063</v>
      </c>
      <c r="E75" s="4">
        <f t="shared" si="7"/>
        <v>0.2002788983737063</v>
      </c>
    </row>
    <row r="76" spans="1:7" x14ac:dyDescent="0.3">
      <c r="A76" s="1">
        <v>43903</v>
      </c>
      <c r="B76" s="2">
        <v>73</v>
      </c>
      <c r="C76" s="2">
        <f t="shared" si="6"/>
        <v>1.8633228601204559</v>
      </c>
      <c r="D76" s="4">
        <f t="shared" si="5"/>
        <v>0.14983172048428894</v>
      </c>
      <c r="E76" s="4">
        <f t="shared" si="7"/>
        <v>0.14983172048428894</v>
      </c>
    </row>
    <row r="77" spans="1:7" x14ac:dyDescent="0.3">
      <c r="A77" s="1">
        <v>43904</v>
      </c>
      <c r="B77" s="2">
        <v>74</v>
      </c>
      <c r="C77" s="2">
        <f t="shared" si="6"/>
        <v>1.8692317197309762</v>
      </c>
      <c r="D77" s="4">
        <f t="shared" si="5"/>
        <v>0.11198546503524361</v>
      </c>
      <c r="E77" s="4">
        <f t="shared" si="7"/>
        <v>0.11198546503524361</v>
      </c>
    </row>
    <row r="78" spans="1:7" x14ac:dyDescent="0.3">
      <c r="A78" s="1">
        <v>43905</v>
      </c>
      <c r="B78" s="2">
        <v>75</v>
      </c>
      <c r="C78" s="2">
        <f t="shared" si="6"/>
        <v>1.8750612633917001</v>
      </c>
      <c r="D78" s="4">
        <f t="shared" ref="D78:D81" si="8">$D$2*EXP(-((C78-$F$2)^2)/(2*$G$2))</f>
        <v>8.3627330320016791E-2</v>
      </c>
      <c r="E78" s="4">
        <f t="shared" si="7"/>
        <v>8.3627330320016791E-2</v>
      </c>
    </row>
    <row r="79" spans="1:7" x14ac:dyDescent="0.3">
      <c r="A79" s="1">
        <v>43906</v>
      </c>
      <c r="B79" s="2">
        <v>76</v>
      </c>
      <c r="C79" s="2">
        <f t="shared" si="6"/>
        <v>1.8808135922807914</v>
      </c>
      <c r="D79" s="4">
        <f t="shared" si="8"/>
        <v>6.2402292691034707E-2</v>
      </c>
      <c r="E79" s="4">
        <f t="shared" si="7"/>
        <v>6.2402292691034707E-2</v>
      </c>
    </row>
    <row r="80" spans="1:7" x14ac:dyDescent="0.3">
      <c r="A80" s="1">
        <v>43907</v>
      </c>
      <c r="B80" s="2">
        <v>77</v>
      </c>
      <c r="C80" s="2">
        <f t="shared" si="6"/>
        <v>1.8864907251724818</v>
      </c>
      <c r="D80" s="4">
        <f t="shared" si="8"/>
        <v>4.653218997579308E-2</v>
      </c>
      <c r="E80" s="4">
        <f t="shared" si="7"/>
        <v>4.653218997579308E-2</v>
      </c>
    </row>
    <row r="81" spans="1:5" x14ac:dyDescent="0.3">
      <c r="A81" s="1">
        <v>43908</v>
      </c>
      <c r="B81" s="2">
        <v>78</v>
      </c>
      <c r="C81" s="2">
        <f t="shared" si="6"/>
        <v>1.8920946026904804</v>
      </c>
      <c r="D81" s="4">
        <f t="shared" si="8"/>
        <v>3.467687435488425E-2</v>
      </c>
      <c r="E81" s="4">
        <f t="shared" si="7"/>
        <v>3.467687435488425E-2</v>
      </c>
    </row>
  </sheetData>
  <conditionalFormatting sqref="E4:E81">
    <cfRule type="colorScale" priority="3">
      <colorScale>
        <cfvo type="num" val="0.5"/>
        <cfvo type="num" val="0.5"/>
        <cfvo type="max"/>
        <color rgb="FF63BE7B"/>
        <color rgb="FFFFEB84"/>
        <color rgb="FFF8696B"/>
      </colorScale>
    </cfRule>
  </conditionalFormatting>
  <conditionalFormatting sqref="F4:F81">
    <cfRule type="colorScale" priority="2">
      <colorScale>
        <cfvo type="min"/>
        <cfvo type="percentile" val="50"/>
        <cfvo type="max"/>
        <color rgb="FF63BE7B"/>
        <color rgb="FFFFEB84"/>
        <color rgb="FFF8696B"/>
      </colorScale>
    </cfRule>
  </conditionalFormatting>
  <conditionalFormatting sqref="E4:F81">
    <cfRule type="colorScale" priority="1">
      <colorScale>
        <cfvo type="min"/>
        <cfvo type="percentile" val="50"/>
        <cfvo type="max"/>
        <color rgb="FF63BE7B"/>
        <color rgb="FFFFEB84"/>
        <color rgb="FFF8696B"/>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1DD92-7DC7-44B3-9F81-D701F00AFECE}">
  <dimension ref="A1:T81"/>
  <sheetViews>
    <sheetView workbookViewId="0">
      <selection activeCell="G68" sqref="G68"/>
    </sheetView>
  </sheetViews>
  <sheetFormatPr defaultRowHeight="14.4" x14ac:dyDescent="0.3"/>
  <cols>
    <col min="1" max="1" width="10.33203125" style="4" bestFit="1" customWidth="1"/>
    <col min="2" max="3" width="8.88671875" style="2"/>
    <col min="4" max="4" width="12" style="4" bestFit="1" customWidth="1"/>
    <col min="5" max="5" width="12" style="4" customWidth="1"/>
    <col min="6" max="6" width="8.88671875" style="4"/>
    <col min="7" max="7" width="10.44140625" style="5" bestFit="1" customWidth="1"/>
    <col min="8" max="18" width="8.88671875" style="4"/>
    <col min="19" max="19" width="13" style="4" customWidth="1"/>
    <col min="20" max="20" width="13.77734375" style="4" customWidth="1"/>
    <col min="21" max="25" width="8.88671875" style="4"/>
    <col min="26" max="26" width="12" style="4" bestFit="1" customWidth="1"/>
    <col min="27" max="16384" width="8.88671875" style="4"/>
  </cols>
  <sheetData>
    <row r="1" spans="1:20" x14ac:dyDescent="0.3">
      <c r="C1" s="2" t="s">
        <v>3</v>
      </c>
      <c r="D1" s="4" t="s">
        <v>0</v>
      </c>
      <c r="F1" s="4" t="s">
        <v>1</v>
      </c>
      <c r="G1" s="5" t="s">
        <v>2</v>
      </c>
      <c r="H1" s="4" t="s">
        <v>4</v>
      </c>
    </row>
    <row r="2" spans="1:20" x14ac:dyDescent="0.3">
      <c r="C2" s="8">
        <v>16.368545700182882</v>
      </c>
      <c r="D2" s="8">
        <v>97.81453613335556</v>
      </c>
      <c r="E2" s="8"/>
      <c r="F2" s="8">
        <v>1.1365886961684419</v>
      </c>
      <c r="G2" s="9">
        <v>2.04590172032292E-2</v>
      </c>
      <c r="H2" s="10">
        <f>SUM(G4:G53)</f>
        <v>8986.6030653645957</v>
      </c>
    </row>
    <row r="3" spans="1:20" x14ac:dyDescent="0.3">
      <c r="A3" s="5" t="s">
        <v>8</v>
      </c>
      <c r="B3" s="2" t="s">
        <v>11</v>
      </c>
      <c r="C3" s="2" t="s">
        <v>10</v>
      </c>
      <c r="D3" s="4" t="s">
        <v>5</v>
      </c>
      <c r="E3" s="4" t="s">
        <v>6</v>
      </c>
      <c r="F3" s="4" t="s">
        <v>7</v>
      </c>
      <c r="G3" s="5" t="s">
        <v>9</v>
      </c>
    </row>
    <row r="4" spans="1:20" x14ac:dyDescent="0.3">
      <c r="A4" s="1">
        <v>43831</v>
      </c>
      <c r="B4" s="2">
        <v>1</v>
      </c>
      <c r="C4" s="2" t="e">
        <f>LOG(B4-$C$2)</f>
        <v>#NUM!</v>
      </c>
      <c r="D4" s="4" t="e">
        <f t="shared" ref="D4:D67" si="0">$D$2*EXP(-((C4-$F$2)^2)/(2*$G$2))</f>
        <v>#NUM!</v>
      </c>
      <c r="E4" s="4">
        <f>IFERROR(D4,0)</f>
        <v>0</v>
      </c>
      <c r="F4" s="4">
        <v>0</v>
      </c>
      <c r="G4" s="5">
        <f>(F4-E4)^2</f>
        <v>0</v>
      </c>
    </row>
    <row r="5" spans="1:20" x14ac:dyDescent="0.3">
      <c r="A5" s="1">
        <v>43832</v>
      </c>
      <c r="B5" s="2">
        <v>2</v>
      </c>
      <c r="C5" s="2" t="e">
        <f t="shared" ref="C5:C68" si="1">LOG(B5-$C$2)</f>
        <v>#NUM!</v>
      </c>
      <c r="D5" s="4" t="e">
        <f t="shared" si="0"/>
        <v>#NUM!</v>
      </c>
      <c r="E5" s="4">
        <f t="shared" ref="E5:E68" si="2">IFERROR(D5,0)</f>
        <v>0</v>
      </c>
      <c r="F5" s="4">
        <v>0</v>
      </c>
      <c r="G5" s="5">
        <f t="shared" ref="G5:G57" si="3">(F5-E5)^2</f>
        <v>0</v>
      </c>
      <c r="N5" s="2"/>
      <c r="R5" s="5"/>
    </row>
    <row r="6" spans="1:20" x14ac:dyDescent="0.3">
      <c r="A6" s="1">
        <v>43833</v>
      </c>
      <c r="B6" s="2">
        <v>3</v>
      </c>
      <c r="C6" s="2" t="e">
        <f t="shared" si="1"/>
        <v>#NUM!</v>
      </c>
      <c r="D6" s="4" t="e">
        <f t="shared" si="0"/>
        <v>#NUM!</v>
      </c>
      <c r="E6" s="4">
        <f t="shared" si="2"/>
        <v>0</v>
      </c>
      <c r="F6" s="4">
        <v>0</v>
      </c>
      <c r="G6" s="5">
        <f t="shared" si="3"/>
        <v>0</v>
      </c>
      <c r="N6" s="2"/>
      <c r="R6" s="5"/>
      <c r="S6" s="5"/>
      <c r="T6" s="5"/>
    </row>
    <row r="7" spans="1:20" x14ac:dyDescent="0.3">
      <c r="A7" s="1">
        <v>43834</v>
      </c>
      <c r="B7" s="2">
        <v>4</v>
      </c>
      <c r="C7" s="2" t="e">
        <f t="shared" si="1"/>
        <v>#NUM!</v>
      </c>
      <c r="D7" s="4" t="e">
        <f t="shared" si="0"/>
        <v>#NUM!</v>
      </c>
      <c r="E7" s="4">
        <f t="shared" si="2"/>
        <v>0</v>
      </c>
      <c r="F7" s="4">
        <v>0</v>
      </c>
      <c r="G7" s="5">
        <f t="shared" si="3"/>
        <v>0</v>
      </c>
      <c r="N7" s="2"/>
      <c r="R7" s="5"/>
      <c r="S7" s="5"/>
      <c r="T7" s="5"/>
    </row>
    <row r="8" spans="1:20" x14ac:dyDescent="0.3">
      <c r="A8" s="1">
        <v>43835</v>
      </c>
      <c r="B8" s="2">
        <v>5</v>
      </c>
      <c r="C8" s="2" t="e">
        <f t="shared" si="1"/>
        <v>#NUM!</v>
      </c>
      <c r="D8" s="4" t="e">
        <f t="shared" si="0"/>
        <v>#NUM!</v>
      </c>
      <c r="E8" s="4">
        <f t="shared" si="2"/>
        <v>0</v>
      </c>
      <c r="F8" s="4">
        <v>0</v>
      </c>
      <c r="G8" s="5">
        <f t="shared" si="3"/>
        <v>0</v>
      </c>
      <c r="N8" s="2"/>
      <c r="R8" s="5"/>
      <c r="S8" s="5"/>
      <c r="T8" s="5"/>
    </row>
    <row r="9" spans="1:20" x14ac:dyDescent="0.3">
      <c r="A9" s="1">
        <v>43836</v>
      </c>
      <c r="B9" s="2">
        <v>6</v>
      </c>
      <c r="C9" s="2" t="e">
        <f t="shared" si="1"/>
        <v>#NUM!</v>
      </c>
      <c r="D9" s="4" t="e">
        <f t="shared" si="0"/>
        <v>#NUM!</v>
      </c>
      <c r="E9" s="4">
        <f t="shared" si="2"/>
        <v>0</v>
      </c>
      <c r="F9" s="4">
        <v>0</v>
      </c>
      <c r="G9" s="5">
        <f t="shared" si="3"/>
        <v>0</v>
      </c>
      <c r="N9" s="2"/>
      <c r="R9" s="5"/>
      <c r="S9" s="5"/>
      <c r="T9" s="5"/>
    </row>
    <row r="10" spans="1:20" x14ac:dyDescent="0.3">
      <c r="A10" s="1">
        <v>43837</v>
      </c>
      <c r="B10" s="2">
        <v>7</v>
      </c>
      <c r="C10" s="2" t="e">
        <f t="shared" si="1"/>
        <v>#NUM!</v>
      </c>
      <c r="D10" s="4" t="e">
        <f t="shared" si="0"/>
        <v>#NUM!</v>
      </c>
      <c r="E10" s="4">
        <f t="shared" si="2"/>
        <v>0</v>
      </c>
      <c r="F10" s="4">
        <v>0</v>
      </c>
      <c r="G10" s="5">
        <f t="shared" si="3"/>
        <v>0</v>
      </c>
      <c r="N10" s="2"/>
      <c r="R10" s="5"/>
      <c r="S10" s="5"/>
      <c r="T10" s="5"/>
    </row>
    <row r="11" spans="1:20" x14ac:dyDescent="0.3">
      <c r="A11" s="1">
        <v>43838</v>
      </c>
      <c r="B11" s="2">
        <v>8</v>
      </c>
      <c r="C11" s="2" t="e">
        <f t="shared" si="1"/>
        <v>#NUM!</v>
      </c>
      <c r="D11" s="4" t="e">
        <f t="shared" si="0"/>
        <v>#NUM!</v>
      </c>
      <c r="E11" s="4">
        <f t="shared" si="2"/>
        <v>0</v>
      </c>
      <c r="F11" s="4">
        <v>0</v>
      </c>
      <c r="G11" s="5">
        <f t="shared" si="3"/>
        <v>0</v>
      </c>
      <c r="N11" s="2"/>
      <c r="R11" s="5"/>
      <c r="S11" s="5"/>
      <c r="T11" s="5"/>
    </row>
    <row r="12" spans="1:20" x14ac:dyDescent="0.3">
      <c r="A12" s="1">
        <v>43839</v>
      </c>
      <c r="B12" s="2">
        <v>9</v>
      </c>
      <c r="C12" s="2" t="e">
        <f t="shared" si="1"/>
        <v>#NUM!</v>
      </c>
      <c r="D12" s="4" t="e">
        <f t="shared" si="0"/>
        <v>#NUM!</v>
      </c>
      <c r="E12" s="4">
        <f t="shared" si="2"/>
        <v>0</v>
      </c>
      <c r="F12" s="4">
        <v>0</v>
      </c>
      <c r="G12" s="5">
        <f t="shared" si="3"/>
        <v>0</v>
      </c>
      <c r="N12" s="2"/>
      <c r="R12" s="5"/>
      <c r="S12" s="5"/>
      <c r="T12" s="5"/>
    </row>
    <row r="13" spans="1:20" x14ac:dyDescent="0.3">
      <c r="A13" s="1">
        <v>43840</v>
      </c>
      <c r="B13" s="2">
        <v>10</v>
      </c>
      <c r="C13" s="2" t="e">
        <f t="shared" si="1"/>
        <v>#NUM!</v>
      </c>
      <c r="D13" s="4" t="e">
        <f t="shared" si="0"/>
        <v>#NUM!</v>
      </c>
      <c r="E13" s="4">
        <f t="shared" si="2"/>
        <v>0</v>
      </c>
      <c r="F13" s="4">
        <v>0</v>
      </c>
      <c r="G13" s="5">
        <f t="shared" si="3"/>
        <v>0</v>
      </c>
      <c r="N13" s="2"/>
      <c r="R13" s="5"/>
      <c r="S13" s="5"/>
      <c r="T13" s="5"/>
    </row>
    <row r="14" spans="1:20" x14ac:dyDescent="0.3">
      <c r="A14" s="1">
        <v>43841</v>
      </c>
      <c r="B14" s="2">
        <v>11</v>
      </c>
      <c r="C14" s="2" t="e">
        <f t="shared" si="1"/>
        <v>#NUM!</v>
      </c>
      <c r="D14" s="4" t="e">
        <f t="shared" si="0"/>
        <v>#NUM!</v>
      </c>
      <c r="E14" s="4">
        <f t="shared" si="2"/>
        <v>0</v>
      </c>
      <c r="F14" s="4">
        <v>0</v>
      </c>
      <c r="G14" s="5">
        <f t="shared" si="3"/>
        <v>0</v>
      </c>
      <c r="N14" s="2"/>
      <c r="R14" s="5"/>
      <c r="S14" s="5"/>
      <c r="T14" s="5"/>
    </row>
    <row r="15" spans="1:20" x14ac:dyDescent="0.3">
      <c r="A15" s="1">
        <v>43842</v>
      </c>
      <c r="B15" s="2">
        <v>12</v>
      </c>
      <c r="C15" s="2" t="e">
        <f t="shared" si="1"/>
        <v>#NUM!</v>
      </c>
      <c r="D15" s="4" t="e">
        <f t="shared" si="0"/>
        <v>#NUM!</v>
      </c>
      <c r="E15" s="4">
        <f t="shared" si="2"/>
        <v>0</v>
      </c>
      <c r="F15" s="4">
        <v>0</v>
      </c>
      <c r="G15" s="5">
        <f t="shared" si="3"/>
        <v>0</v>
      </c>
      <c r="N15" s="2"/>
      <c r="R15" s="5"/>
      <c r="S15" s="5"/>
      <c r="T15" s="5"/>
    </row>
    <row r="16" spans="1:20" x14ac:dyDescent="0.3">
      <c r="A16" s="1">
        <v>43843</v>
      </c>
      <c r="B16" s="2">
        <v>13</v>
      </c>
      <c r="C16" s="2" t="e">
        <f t="shared" si="1"/>
        <v>#NUM!</v>
      </c>
      <c r="D16" s="4" t="e">
        <f t="shared" si="0"/>
        <v>#NUM!</v>
      </c>
      <c r="E16" s="4">
        <f t="shared" si="2"/>
        <v>0</v>
      </c>
      <c r="F16" s="4">
        <v>0</v>
      </c>
      <c r="G16" s="5">
        <f t="shared" si="3"/>
        <v>0</v>
      </c>
      <c r="N16" s="2"/>
      <c r="R16" s="5"/>
      <c r="S16" s="5"/>
      <c r="T16" s="5"/>
    </row>
    <row r="17" spans="1:20" x14ac:dyDescent="0.3">
      <c r="A17" s="1">
        <v>43844</v>
      </c>
      <c r="B17" s="2">
        <v>14</v>
      </c>
      <c r="C17" s="2" t="e">
        <f t="shared" si="1"/>
        <v>#NUM!</v>
      </c>
      <c r="D17" s="4" t="e">
        <f t="shared" si="0"/>
        <v>#NUM!</v>
      </c>
      <c r="E17" s="4">
        <f t="shared" si="2"/>
        <v>0</v>
      </c>
      <c r="F17" s="4">
        <v>0</v>
      </c>
      <c r="G17" s="5">
        <f t="shared" si="3"/>
        <v>0</v>
      </c>
      <c r="N17" s="2"/>
      <c r="R17" s="5"/>
      <c r="S17" s="5"/>
      <c r="T17" s="5"/>
    </row>
    <row r="18" spans="1:20" x14ac:dyDescent="0.3">
      <c r="A18" s="1">
        <v>43845</v>
      </c>
      <c r="B18" s="2">
        <v>15</v>
      </c>
      <c r="C18" s="2" t="e">
        <f t="shared" si="1"/>
        <v>#NUM!</v>
      </c>
      <c r="D18" s="4" t="e">
        <f t="shared" si="0"/>
        <v>#NUM!</v>
      </c>
      <c r="E18" s="4">
        <f t="shared" si="2"/>
        <v>0</v>
      </c>
      <c r="F18" s="4">
        <v>0</v>
      </c>
      <c r="G18" s="5">
        <f t="shared" si="3"/>
        <v>0</v>
      </c>
      <c r="N18" s="2"/>
      <c r="R18" s="5"/>
      <c r="S18" s="5"/>
      <c r="T18" s="5"/>
    </row>
    <row r="19" spans="1:20" x14ac:dyDescent="0.3">
      <c r="A19" s="1">
        <v>43846</v>
      </c>
      <c r="B19" s="2">
        <v>16</v>
      </c>
      <c r="C19" s="2" t="e">
        <f t="shared" si="1"/>
        <v>#NUM!</v>
      </c>
      <c r="D19" s="4" t="e">
        <f t="shared" si="0"/>
        <v>#NUM!</v>
      </c>
      <c r="E19" s="4">
        <f t="shared" si="2"/>
        <v>0</v>
      </c>
      <c r="F19" s="4">
        <v>0</v>
      </c>
      <c r="G19" s="5">
        <f t="shared" si="3"/>
        <v>0</v>
      </c>
      <c r="N19" s="2"/>
      <c r="R19" s="5"/>
      <c r="S19" s="5"/>
      <c r="T19" s="5"/>
    </row>
    <row r="20" spans="1:20" x14ac:dyDescent="0.3">
      <c r="A20" s="1">
        <v>43847</v>
      </c>
      <c r="B20" s="2">
        <v>17</v>
      </c>
      <c r="C20" s="2">
        <f t="shared" si="1"/>
        <v>-0.19965807512517436</v>
      </c>
      <c r="D20" s="4">
        <f t="shared" si="0"/>
        <v>1.0937904326209121E-17</v>
      </c>
      <c r="E20" s="4">
        <f t="shared" si="2"/>
        <v>1.0937904326209121E-17</v>
      </c>
      <c r="F20" s="4">
        <v>0</v>
      </c>
      <c r="G20" s="5">
        <f t="shared" si="3"/>
        <v>1.1963775104930422E-34</v>
      </c>
      <c r="N20" s="2"/>
      <c r="R20" s="5"/>
      <c r="S20" s="5"/>
      <c r="T20" s="5"/>
    </row>
    <row r="21" spans="1:20" x14ac:dyDescent="0.3">
      <c r="A21" s="1">
        <v>43848</v>
      </c>
      <c r="B21" s="2">
        <v>18</v>
      </c>
      <c r="C21" s="2">
        <f t="shared" si="1"/>
        <v>0.21257491286785574</v>
      </c>
      <c r="D21" s="4">
        <f t="shared" si="0"/>
        <v>8.4791739210818469E-8</v>
      </c>
      <c r="E21" s="4">
        <f t="shared" si="2"/>
        <v>8.4791739210818469E-8</v>
      </c>
      <c r="F21" s="4">
        <v>0</v>
      </c>
      <c r="G21" s="5">
        <f t="shared" si="3"/>
        <v>7.1896390383954498E-15</v>
      </c>
      <c r="N21" s="2"/>
      <c r="R21" s="5"/>
      <c r="S21" s="5"/>
      <c r="T21" s="5"/>
    </row>
    <row r="22" spans="1:20" x14ac:dyDescent="0.3">
      <c r="A22" s="1">
        <v>43849</v>
      </c>
      <c r="B22" s="2">
        <v>19</v>
      </c>
      <c r="C22" s="2">
        <f t="shared" si="1"/>
        <v>0.42019583207338385</v>
      </c>
      <c r="D22" s="4">
        <f t="shared" si="0"/>
        <v>3.4931668980646581E-4</v>
      </c>
      <c r="E22" s="4">
        <f t="shared" si="2"/>
        <v>3.4931668980646581E-4</v>
      </c>
      <c r="F22" s="4">
        <v>0</v>
      </c>
      <c r="G22" s="5">
        <f t="shared" si="3"/>
        <v>1.2202214977734666E-7</v>
      </c>
      <c r="N22" s="2"/>
      <c r="R22" s="5"/>
      <c r="S22" s="5"/>
      <c r="T22" s="5"/>
    </row>
    <row r="23" spans="1:20" x14ac:dyDescent="0.3">
      <c r="A23" s="1">
        <v>43850</v>
      </c>
      <c r="B23" s="2">
        <v>20</v>
      </c>
      <c r="C23" s="2">
        <f t="shared" si="1"/>
        <v>0.56008058313540621</v>
      </c>
      <c r="D23" s="4">
        <f t="shared" si="0"/>
        <v>2.9026507365076351E-2</v>
      </c>
      <c r="E23" s="4">
        <f t="shared" si="2"/>
        <v>2.9026507365076351E-2</v>
      </c>
      <c r="F23" s="4">
        <v>0</v>
      </c>
      <c r="G23" s="5">
        <f t="shared" si="3"/>
        <v>8.4253812981483162E-4</v>
      </c>
      <c r="N23" s="2"/>
      <c r="R23" s="5"/>
      <c r="S23" s="5"/>
      <c r="T23" s="5"/>
    </row>
    <row r="24" spans="1:20" x14ac:dyDescent="0.3">
      <c r="A24" s="1">
        <v>43851</v>
      </c>
      <c r="B24" s="2">
        <v>21</v>
      </c>
      <c r="C24" s="2">
        <f t="shared" si="1"/>
        <v>0.6657173830726677</v>
      </c>
      <c r="D24" s="4">
        <f t="shared" si="0"/>
        <v>0.43363185637215845</v>
      </c>
      <c r="E24" s="4">
        <f t="shared" si="2"/>
        <v>0.43363185637215845</v>
      </c>
      <c r="F24" s="4">
        <v>5</v>
      </c>
      <c r="G24" s="5">
        <f t="shared" si="3"/>
        <v>20.851718023139181</v>
      </c>
      <c r="N24" s="2"/>
      <c r="R24" s="5"/>
      <c r="S24" s="5"/>
      <c r="T24" s="5"/>
    </row>
    <row r="25" spans="1:20" s="7" customFormat="1" x14ac:dyDescent="0.3">
      <c r="A25" s="1">
        <v>43852</v>
      </c>
      <c r="B25" s="7">
        <v>22</v>
      </c>
      <c r="C25" s="7">
        <f t="shared" si="1"/>
        <v>0.75062056409206834</v>
      </c>
      <c r="D25" s="7">
        <f t="shared" si="0"/>
        <v>2.5659942941781799</v>
      </c>
      <c r="E25" s="7">
        <f t="shared" si="2"/>
        <v>2.5659942941781799</v>
      </c>
      <c r="F25" s="7">
        <v>5</v>
      </c>
      <c r="G25" s="11">
        <f t="shared" si="3"/>
        <v>5.9243837759731761</v>
      </c>
      <c r="R25" s="11"/>
      <c r="S25" s="11"/>
      <c r="T25" s="11"/>
    </row>
    <row r="26" spans="1:20" x14ac:dyDescent="0.3">
      <c r="A26" s="1">
        <v>43853</v>
      </c>
      <c r="B26" s="2">
        <v>23</v>
      </c>
      <c r="C26" s="2">
        <f t="shared" si="1"/>
        <v>0.82160878106317092</v>
      </c>
      <c r="D26" s="4">
        <f t="shared" si="0"/>
        <v>8.6573837642852833</v>
      </c>
      <c r="E26" s="4">
        <f t="shared" si="2"/>
        <v>8.6573837642852833</v>
      </c>
      <c r="F26" s="4">
        <v>33</v>
      </c>
      <c r="G26" s="5">
        <f t="shared" si="3"/>
        <v>592.56296519928162</v>
      </c>
    </row>
    <row r="27" spans="1:20" x14ac:dyDescent="0.3">
      <c r="A27" s="1">
        <v>43854</v>
      </c>
      <c r="B27" s="2">
        <v>24</v>
      </c>
      <c r="C27" s="2">
        <f t="shared" si="1"/>
        <v>0.88260730783710939</v>
      </c>
      <c r="D27" s="4">
        <f t="shared" si="0"/>
        <v>20.218361469768571</v>
      </c>
      <c r="E27" s="4">
        <f t="shared" si="2"/>
        <v>20.218361469768571</v>
      </c>
      <c r="F27" s="4">
        <v>19</v>
      </c>
      <c r="G27" s="5">
        <f t="shared" si="3"/>
        <v>1.4844046710166314</v>
      </c>
    </row>
    <row r="28" spans="1:20" x14ac:dyDescent="0.3">
      <c r="A28" s="1">
        <v>43855</v>
      </c>
      <c r="B28" s="2">
        <v>25</v>
      </c>
      <c r="C28" s="2">
        <f t="shared" si="1"/>
        <v>0.93608397545732536</v>
      </c>
      <c r="D28" s="4">
        <f t="shared" si="0"/>
        <v>36.619062544185319</v>
      </c>
      <c r="E28" s="4">
        <f t="shared" si="2"/>
        <v>36.619062544185319</v>
      </c>
      <c r="F28" s="4">
        <v>42</v>
      </c>
      <c r="G28" s="5">
        <f t="shared" si="3"/>
        <v>28.954487903389378</v>
      </c>
    </row>
    <row r="29" spans="1:20" x14ac:dyDescent="0.3">
      <c r="A29" s="1">
        <v>43856</v>
      </c>
      <c r="B29" s="2">
        <v>26</v>
      </c>
      <c r="C29" s="2">
        <f t="shared" si="1"/>
        <v>0.98369186829789523</v>
      </c>
      <c r="D29" s="4">
        <f t="shared" si="0"/>
        <v>55.243438139955686</v>
      </c>
      <c r="E29" s="4">
        <f t="shared" si="2"/>
        <v>55.243438139955686</v>
      </c>
      <c r="F29" s="4">
        <v>24</v>
      </c>
      <c r="G29" s="5">
        <f t="shared" si="3"/>
        <v>976.15242680523761</v>
      </c>
    </row>
    <row r="30" spans="1:20" x14ac:dyDescent="0.3">
      <c r="A30" s="1">
        <v>43857</v>
      </c>
      <c r="B30" s="2">
        <v>27</v>
      </c>
      <c r="C30" s="2">
        <f t="shared" si="1"/>
        <v>1.0265926766761708</v>
      </c>
      <c r="D30" s="4">
        <f t="shared" si="0"/>
        <v>72.775653484875477</v>
      </c>
      <c r="E30" s="4">
        <f t="shared" si="2"/>
        <v>72.775653484875477</v>
      </c>
      <c r="F30" s="4">
        <v>45</v>
      </c>
      <c r="G30" s="5">
        <f t="shared" si="3"/>
        <v>771.48692651187525</v>
      </c>
    </row>
    <row r="31" spans="1:20" x14ac:dyDescent="0.3">
      <c r="A31" s="1">
        <v>43858</v>
      </c>
      <c r="B31" s="2">
        <v>28</v>
      </c>
      <c r="C31" s="2">
        <f t="shared" si="1"/>
        <v>1.0656340186750797</v>
      </c>
      <c r="D31" s="4">
        <f t="shared" si="0"/>
        <v>86.490356393043356</v>
      </c>
      <c r="E31" s="4">
        <f t="shared" si="2"/>
        <v>86.490356393043356</v>
      </c>
      <c r="F31" s="4">
        <v>123</v>
      </c>
      <c r="G31" s="5">
        <f t="shared" si="3"/>
        <v>1332.9540763069901</v>
      </c>
    </row>
    <row r="32" spans="1:20" x14ac:dyDescent="0.3">
      <c r="A32" s="1">
        <v>43859</v>
      </c>
      <c r="B32" s="2">
        <v>29</v>
      </c>
      <c r="C32" s="2">
        <f t="shared" si="1"/>
        <v>1.101453355149588</v>
      </c>
      <c r="D32" s="4">
        <f t="shared" si="0"/>
        <v>94.907555440192425</v>
      </c>
      <c r="E32" s="4">
        <f t="shared" si="2"/>
        <v>94.907555440192425</v>
      </c>
      <c r="F32" s="4">
        <v>132</v>
      </c>
      <c r="G32" s="5">
        <f t="shared" si="3"/>
        <v>1375.8494434223985</v>
      </c>
    </row>
    <row r="33" spans="1:7" x14ac:dyDescent="0.3">
      <c r="A33" s="1">
        <v>43860</v>
      </c>
      <c r="B33" s="2">
        <v>30</v>
      </c>
      <c r="C33" s="2">
        <f t="shared" si="1"/>
        <v>1.1345421919089902</v>
      </c>
      <c r="D33" s="4">
        <f t="shared" si="0"/>
        <v>97.804524804757008</v>
      </c>
      <c r="E33" s="4">
        <f t="shared" si="2"/>
        <v>97.804524804757008</v>
      </c>
      <c r="F33" s="4">
        <v>109</v>
      </c>
      <c r="G33" s="5">
        <f t="shared" si="3"/>
        <v>125.3386648473011</v>
      </c>
    </row>
    <row r="34" spans="1:7" x14ac:dyDescent="0.3">
      <c r="A34" s="1">
        <v>43861</v>
      </c>
      <c r="B34" s="2">
        <v>31</v>
      </c>
      <c r="C34" s="2">
        <f t="shared" si="1"/>
        <v>1.1652874951612484</v>
      </c>
      <c r="D34" s="4">
        <f t="shared" si="0"/>
        <v>95.865353416081675</v>
      </c>
      <c r="E34" s="4">
        <f t="shared" si="2"/>
        <v>95.865353416081675</v>
      </c>
      <c r="F34" s="4">
        <v>62</v>
      </c>
      <c r="G34" s="5">
        <f t="shared" si="3"/>
        <v>1146.8621619961148</v>
      </c>
    </row>
    <row r="35" spans="1:7" x14ac:dyDescent="0.3">
      <c r="A35" s="1">
        <v>43862</v>
      </c>
      <c r="B35" s="2">
        <v>32</v>
      </c>
      <c r="C35" s="2">
        <f t="shared" si="1"/>
        <v>1.1939993852491262</v>
      </c>
      <c r="D35" s="4">
        <f t="shared" si="0"/>
        <v>90.244461839227995</v>
      </c>
      <c r="E35" s="4">
        <f t="shared" si="2"/>
        <v>90.244461839227995</v>
      </c>
      <c r="F35" s="4">
        <v>62</v>
      </c>
      <c r="G35" s="5">
        <f t="shared" si="3"/>
        <v>797.74962458760649</v>
      </c>
    </row>
    <row r="36" spans="1:7" x14ac:dyDescent="0.3">
      <c r="A36" s="1">
        <v>43863</v>
      </c>
      <c r="B36" s="2">
        <v>33</v>
      </c>
      <c r="C36" s="2">
        <f t="shared" si="1"/>
        <v>1.2209302267763824</v>
      </c>
      <c r="D36" s="4">
        <f t="shared" si="0"/>
        <v>82.205795125709969</v>
      </c>
      <c r="E36" s="4">
        <f t="shared" si="2"/>
        <v>82.205795125709969</v>
      </c>
      <c r="F36" s="4">
        <v>63</v>
      </c>
      <c r="G36" s="5">
        <f t="shared" si="3"/>
        <v>368.86256641074482</v>
      </c>
    </row>
    <row r="37" spans="1:7" x14ac:dyDescent="0.3">
      <c r="A37" s="1">
        <v>43864</v>
      </c>
      <c r="B37" s="2">
        <v>34</v>
      </c>
      <c r="C37" s="2">
        <f t="shared" si="1"/>
        <v>1.246288135801132</v>
      </c>
      <c r="D37" s="4">
        <f t="shared" si="0"/>
        <v>72.891632632945985</v>
      </c>
      <c r="E37" s="4">
        <f t="shared" si="2"/>
        <v>72.891632632945985</v>
      </c>
      <c r="F37" s="4">
        <v>105</v>
      </c>
      <c r="G37" s="5">
        <f t="shared" si="3"/>
        <v>1030.9472549776992</v>
      </c>
    </row>
    <row r="38" spans="1:7" x14ac:dyDescent="0.3">
      <c r="A38" s="1">
        <v>43865</v>
      </c>
      <c r="B38" s="2">
        <v>35</v>
      </c>
      <c r="C38" s="2">
        <f t="shared" si="1"/>
        <v>1.2702467555798203</v>
      </c>
      <c r="D38" s="4">
        <f t="shared" si="0"/>
        <v>63.211195699830078</v>
      </c>
      <c r="E38" s="4">
        <f t="shared" si="2"/>
        <v>63.211195699830078</v>
      </c>
      <c r="F38" s="4">
        <v>66</v>
      </c>
      <c r="G38" s="5">
        <f t="shared" si="3"/>
        <v>7.7774294246462468</v>
      </c>
    </row>
    <row r="39" spans="1:7" x14ac:dyDescent="0.3">
      <c r="A39" s="1">
        <v>43866</v>
      </c>
      <c r="B39" s="2">
        <v>36</v>
      </c>
      <c r="C39" s="2">
        <f t="shared" si="1"/>
        <v>1.2929524733641808</v>
      </c>
      <c r="D39" s="4">
        <f t="shared" si="0"/>
        <v>53.814674254112106</v>
      </c>
      <c r="E39" s="4">
        <f t="shared" si="2"/>
        <v>53.814674254112106</v>
      </c>
      <c r="F39" s="4">
        <v>59</v>
      </c>
      <c r="G39" s="5">
        <f t="shared" si="3"/>
        <v>26.887603090967847</v>
      </c>
    </row>
    <row r="40" spans="1:7" x14ac:dyDescent="0.3">
      <c r="A40" s="1">
        <v>43867</v>
      </c>
      <c r="B40" s="2">
        <v>37</v>
      </c>
      <c r="C40" s="2">
        <f t="shared" si="1"/>
        <v>1.3145298422302876</v>
      </c>
      <c r="D40" s="4">
        <f t="shared" si="0"/>
        <v>45.116889466190969</v>
      </c>
      <c r="E40" s="4">
        <f t="shared" si="2"/>
        <v>45.116889466190969</v>
      </c>
      <c r="F40" s="4">
        <v>52</v>
      </c>
      <c r="G40" s="5">
        <f t="shared" si="3"/>
        <v>47.377210620632844</v>
      </c>
    </row>
    <row r="41" spans="1:7" x14ac:dyDescent="0.3">
      <c r="A41" s="1">
        <v>43868</v>
      </c>
      <c r="B41" s="2">
        <v>38</v>
      </c>
      <c r="C41" s="2">
        <f t="shared" si="1"/>
        <v>1.3350857183828657</v>
      </c>
      <c r="D41" s="4">
        <f t="shared" si="0"/>
        <v>37.343038084818694</v>
      </c>
      <c r="E41" s="4">
        <f t="shared" si="2"/>
        <v>37.343038084818694</v>
      </c>
      <c r="F41" s="4">
        <v>42</v>
      </c>
      <c r="G41" s="5">
        <f t="shared" si="3"/>
        <v>21.687294279449134</v>
      </c>
    </row>
    <row r="42" spans="1:7" x14ac:dyDescent="0.3">
      <c r="A42" s="1">
        <v>43869</v>
      </c>
      <c r="B42" s="2">
        <v>39</v>
      </c>
      <c r="C42" s="2">
        <f t="shared" si="1"/>
        <v>1.354712462664053</v>
      </c>
      <c r="D42" s="4">
        <f t="shared" si="0"/>
        <v>30.578898239995944</v>
      </c>
      <c r="E42" s="4">
        <f t="shared" si="2"/>
        <v>30.578898239995944</v>
      </c>
      <c r="F42" s="4">
        <v>15</v>
      </c>
      <c r="G42" s="5">
        <f t="shared" si="3"/>
        <v>242.70207037214871</v>
      </c>
    </row>
    <row r="43" spans="1:7" x14ac:dyDescent="0.3">
      <c r="A43" s="1">
        <v>43870</v>
      </c>
      <c r="B43" s="2">
        <v>40</v>
      </c>
      <c r="C43" s="2">
        <f t="shared" si="1"/>
        <v>1.3734904493069682</v>
      </c>
      <c r="D43" s="4">
        <f t="shared" si="0"/>
        <v>24.816063581641448</v>
      </c>
      <c r="E43" s="4">
        <f t="shared" si="2"/>
        <v>24.816063581641448</v>
      </c>
      <c r="F43" s="4">
        <v>29</v>
      </c>
      <c r="G43" s="5">
        <f t="shared" si="3"/>
        <v>17.505323952866991</v>
      </c>
    </row>
    <row r="44" spans="1:7" x14ac:dyDescent="0.3">
      <c r="A44" s="1">
        <v>43871</v>
      </c>
      <c r="B44" s="2">
        <v>41</v>
      </c>
      <c r="C44" s="2">
        <f t="shared" si="1"/>
        <v>1.3914900543782758</v>
      </c>
      <c r="D44" s="4">
        <f t="shared" si="0"/>
        <v>19.988354792941458</v>
      </c>
      <c r="E44" s="4">
        <f t="shared" si="2"/>
        <v>19.988354792941458</v>
      </c>
      <c r="F44" s="4">
        <v>25</v>
      </c>
      <c r="G44" s="5">
        <f t="shared" si="3"/>
        <v>25.116587681432861</v>
      </c>
    </row>
    <row r="45" spans="1:7" x14ac:dyDescent="0.3">
      <c r="A45" s="1">
        <v>43872</v>
      </c>
      <c r="B45" s="2">
        <v>42</v>
      </c>
      <c r="C45" s="2">
        <f t="shared" si="1"/>
        <v>1.4087732482625621</v>
      </c>
      <c r="D45" s="4">
        <f t="shared" si="0"/>
        <v>15.998840901570489</v>
      </c>
      <c r="E45" s="4">
        <f t="shared" si="2"/>
        <v>15.998840901570489</v>
      </c>
      <c r="F45" s="4">
        <v>14</v>
      </c>
      <c r="G45" s="5">
        <f t="shared" si="3"/>
        <v>3.9953649497911248</v>
      </c>
    </row>
    <row r="46" spans="1:7" x14ac:dyDescent="0.3">
      <c r="A46" s="1">
        <v>43873</v>
      </c>
      <c r="B46" s="2">
        <v>43</v>
      </c>
      <c r="C46" s="2">
        <f t="shared" si="1"/>
        <v>1.4253948831922318</v>
      </c>
      <c r="D46" s="4">
        <f t="shared" si="0"/>
        <v>12.738537379975664</v>
      </c>
      <c r="E46" s="4">
        <f t="shared" si="2"/>
        <v>12.738537379975664</v>
      </c>
      <c r="F46" s="4">
        <v>14</v>
      </c>
      <c r="G46" s="5">
        <f t="shared" si="3"/>
        <v>1.5912879417186616</v>
      </c>
    </row>
    <row r="47" spans="1:7" x14ac:dyDescent="0.3">
      <c r="A47" s="1">
        <v>43874</v>
      </c>
      <c r="B47" s="2">
        <v>44</v>
      </c>
      <c r="C47" s="2">
        <f t="shared" si="1"/>
        <v>1.441403743322746</v>
      </c>
      <c r="D47" s="4">
        <f t="shared" si="0"/>
        <v>10.098452404404533</v>
      </c>
      <c r="E47" s="4">
        <f t="shared" si="2"/>
        <v>10.098452404404533</v>
      </c>
      <c r="F47" s="4">
        <v>10</v>
      </c>
      <c r="G47" s="5">
        <f t="shared" si="3"/>
        <v>9.6928759330337007E-3</v>
      </c>
    </row>
    <row r="48" spans="1:7" x14ac:dyDescent="0.3">
      <c r="A48" s="1">
        <v>43875</v>
      </c>
      <c r="B48" s="2">
        <v>45</v>
      </c>
      <c r="C48" s="2">
        <f t="shared" si="1"/>
        <v>1.4568434080406276</v>
      </c>
      <c r="D48" s="4">
        <f t="shared" si="0"/>
        <v>7.9766909167633244</v>
      </c>
      <c r="E48" s="4">
        <f t="shared" si="2"/>
        <v>7.9766909167633244</v>
      </c>
      <c r="F48" s="4">
        <v>7</v>
      </c>
      <c r="G48" s="5">
        <f t="shared" si="3"/>
        <v>0.95392514688798313</v>
      </c>
    </row>
    <row r="49" spans="1:7" x14ac:dyDescent="0.3">
      <c r="A49" s="1">
        <v>43876</v>
      </c>
      <c r="B49" s="2">
        <v>46</v>
      </c>
      <c r="C49" s="2">
        <f t="shared" si="1"/>
        <v>1.4717529670010148</v>
      </c>
      <c r="D49" s="4">
        <f t="shared" si="0"/>
        <v>6.2821014976175409</v>
      </c>
      <c r="E49" s="4">
        <f t="shared" si="2"/>
        <v>6.2821014976175409</v>
      </c>
      <c r="F49" s="4">
        <v>5</v>
      </c>
      <c r="G49" s="5">
        <f t="shared" si="3"/>
        <v>1.6437842501931412</v>
      </c>
    </row>
    <row r="50" spans="1:7" x14ac:dyDescent="0.3">
      <c r="A50" s="1">
        <v>43877</v>
      </c>
      <c r="B50" s="2">
        <v>47</v>
      </c>
      <c r="C50" s="2">
        <f t="shared" si="1"/>
        <v>1.4861676164406621</v>
      </c>
      <c r="D50" s="4">
        <f t="shared" si="0"/>
        <v>4.9356406669968527</v>
      </c>
      <c r="E50" s="4">
        <f t="shared" si="2"/>
        <v>4.9356406669968527</v>
      </c>
      <c r="F50" s="4">
        <v>4</v>
      </c>
      <c r="G50" s="5">
        <f t="shared" si="3"/>
        <v>0.87542345773831531</v>
      </c>
    </row>
    <row r="51" spans="1:7" x14ac:dyDescent="0.3">
      <c r="A51" s="1">
        <v>43878</v>
      </c>
      <c r="B51" s="2">
        <v>48</v>
      </c>
      <c r="C51" s="2">
        <f t="shared" si="1"/>
        <v>1.5001191596636259</v>
      </c>
      <c r="D51" s="4">
        <f t="shared" si="0"/>
        <v>3.8703248370657368</v>
      </c>
      <c r="E51" s="4">
        <f t="shared" si="2"/>
        <v>3.8703248370657368</v>
      </c>
      <c r="F51" s="4">
        <v>1</v>
      </c>
      <c r="G51" s="5">
        <f t="shared" si="3"/>
        <v>8.2387646702764492</v>
      </c>
    </row>
    <row r="52" spans="1:7" x14ac:dyDescent="0.3">
      <c r="A52" s="1">
        <v>43879</v>
      </c>
      <c r="B52" s="2">
        <v>49</v>
      </c>
      <c r="C52" s="2">
        <f t="shared" si="1"/>
        <v>1.5136364296049492</v>
      </c>
      <c r="D52" s="4">
        <f t="shared" si="0"/>
        <v>3.0303813894515783</v>
      </c>
      <c r="E52" s="4">
        <f t="shared" si="2"/>
        <v>3.0303813894515783</v>
      </c>
      <c r="F52" s="4">
        <v>1</v>
      </c>
      <c r="G52" s="5">
        <f t="shared" si="3"/>
        <v>4.1224485866313216</v>
      </c>
    </row>
    <row r="53" spans="1:7" x14ac:dyDescent="0.3">
      <c r="A53" s="1">
        <v>43880</v>
      </c>
      <c r="B53" s="2">
        <v>50</v>
      </c>
      <c r="C53" s="2">
        <f t="shared" si="1"/>
        <v>1.5267456475920556</v>
      </c>
      <c r="D53" s="4">
        <f t="shared" si="0"/>
        <v>2.3700080598584394</v>
      </c>
      <c r="E53" s="4">
        <f t="shared" si="2"/>
        <v>2.3700080598584394</v>
      </c>
      <c r="F53" s="4">
        <v>2</v>
      </c>
      <c r="G53" s="5">
        <f t="shared" si="3"/>
        <v>0.13690596436020649</v>
      </c>
    </row>
    <row r="54" spans="1:7" x14ac:dyDescent="0.3">
      <c r="A54" s="1">
        <v>43881</v>
      </c>
      <c r="B54" s="2">
        <v>51</v>
      </c>
      <c r="C54" s="2">
        <f t="shared" si="1"/>
        <v>1.5394707295258963</v>
      </c>
      <c r="D54" s="4">
        <f t="shared" si="0"/>
        <v>1.852000679065148</v>
      </c>
      <c r="E54" s="4">
        <f t="shared" si="2"/>
        <v>1.852000679065148</v>
      </c>
      <c r="F54" s="4">
        <v>1</v>
      </c>
      <c r="G54" s="5">
        <f t="shared" si="3"/>
        <v>0.72590515712747328</v>
      </c>
    </row>
    <row r="55" spans="1:7" x14ac:dyDescent="0.3">
      <c r="A55" s="1">
        <v>43882</v>
      </c>
      <c r="B55" s="2">
        <v>52</v>
      </c>
      <c r="C55" s="2">
        <f t="shared" si="1"/>
        <v>1.5518335484665404</v>
      </c>
      <c r="D55" s="4">
        <f t="shared" si="0"/>
        <v>1.4464044167471741</v>
      </c>
      <c r="E55" s="4">
        <f t="shared" si="2"/>
        <v>1.4464044167471741</v>
      </c>
      <c r="F55" s="4">
        <v>2</v>
      </c>
      <c r="G55" s="5">
        <f t="shared" si="3"/>
        <v>0.30646806979703645</v>
      </c>
    </row>
    <row r="56" spans="1:7" x14ac:dyDescent="0.3">
      <c r="A56" s="1">
        <v>43883</v>
      </c>
      <c r="B56" s="2">
        <v>53</v>
      </c>
      <c r="C56" s="2">
        <f t="shared" si="1"/>
        <v>1.5638541608662382</v>
      </c>
      <c r="D56" s="4">
        <f t="shared" si="0"/>
        <v>1.1292729382112991</v>
      </c>
      <c r="E56" s="4">
        <f t="shared" si="2"/>
        <v>1.1292729382112991</v>
      </c>
      <c r="F56" s="4">
        <v>0</v>
      </c>
      <c r="G56" s="5">
        <f t="shared" si="3"/>
        <v>1.2752573689763806</v>
      </c>
    </row>
    <row r="57" spans="1:7" s="10" customFormat="1" x14ac:dyDescent="0.3">
      <c r="A57" s="1">
        <v>43884</v>
      </c>
      <c r="B57" s="10">
        <v>54</v>
      </c>
      <c r="C57" s="10">
        <f t="shared" si="1"/>
        <v>1.5755510023268056</v>
      </c>
      <c r="D57" s="10">
        <f t="shared" si="0"/>
        <v>0.88157418803467913</v>
      </c>
      <c r="E57" s="10">
        <f t="shared" si="2"/>
        <v>0.88157418803467913</v>
      </c>
      <c r="F57" s="10">
        <v>0</v>
      </c>
      <c r="G57" s="6">
        <f t="shared" si="3"/>
        <v>0.77717304900900375</v>
      </c>
    </row>
    <row r="58" spans="1:7" x14ac:dyDescent="0.3">
      <c r="A58" s="1">
        <v>43885</v>
      </c>
      <c r="B58" s="2">
        <v>55</v>
      </c>
      <c r="C58" s="2">
        <f t="shared" si="1"/>
        <v>1.5869410576787868</v>
      </c>
      <c r="D58" s="4">
        <f t="shared" si="0"/>
        <v>0.68825341760156622</v>
      </c>
      <c r="E58" s="4">
        <f t="shared" si="2"/>
        <v>0.68825341760156622</v>
      </c>
    </row>
    <row r="59" spans="1:7" x14ac:dyDescent="0.3">
      <c r="A59" s="1">
        <v>43886</v>
      </c>
      <c r="B59" s="2">
        <v>56</v>
      </c>
      <c r="C59" s="2">
        <f t="shared" si="1"/>
        <v>1.5980400093212475</v>
      </c>
      <c r="D59" s="4">
        <f t="shared" si="0"/>
        <v>0.53744789489693512</v>
      </c>
      <c r="E59" s="4">
        <f t="shared" si="2"/>
        <v>0.53744789489693512</v>
      </c>
    </row>
    <row r="60" spans="1:7" x14ac:dyDescent="0.3">
      <c r="A60" s="1">
        <v>43887</v>
      </c>
      <c r="B60" s="2">
        <v>57</v>
      </c>
      <c r="C60" s="2">
        <f t="shared" si="1"/>
        <v>1.6088623670736997</v>
      </c>
      <c r="D60" s="4">
        <f t="shared" si="0"/>
        <v>0.4198393372756572</v>
      </c>
      <c r="E60" s="4">
        <f t="shared" si="2"/>
        <v>0.4198393372756572</v>
      </c>
    </row>
    <row r="61" spans="1:7" x14ac:dyDescent="0.3">
      <c r="A61" s="1">
        <v>43888</v>
      </c>
      <c r="B61" s="2">
        <v>58</v>
      </c>
      <c r="C61" s="2">
        <f t="shared" si="1"/>
        <v>1.6194215822380584</v>
      </c>
      <c r="D61" s="4">
        <f t="shared" si="0"/>
        <v>0.32812658890488289</v>
      </c>
      <c r="E61" s="4">
        <f t="shared" si="2"/>
        <v>0.32812658890488289</v>
      </c>
    </row>
    <row r="62" spans="1:7" x14ac:dyDescent="0.3">
      <c r="A62" s="1">
        <v>43889</v>
      </c>
      <c r="B62" s="2">
        <v>59</v>
      </c>
      <c r="C62" s="2">
        <f t="shared" si="1"/>
        <v>1.6297301481200996</v>
      </c>
      <c r="D62" s="4">
        <f t="shared" si="0"/>
        <v>0.25660045413898724</v>
      </c>
      <c r="E62" s="4">
        <f t="shared" si="2"/>
        <v>0.25660045413898724</v>
      </c>
      <c r="G62" s="4"/>
    </row>
    <row r="63" spans="1:7" x14ac:dyDescent="0.3">
      <c r="A63" s="1">
        <v>43890</v>
      </c>
      <c r="B63" s="2">
        <v>60</v>
      </c>
      <c r="C63" s="2">
        <f t="shared" si="1"/>
        <v>1.6397996888946704</v>
      </c>
      <c r="D63" s="4">
        <f t="shared" si="0"/>
        <v>0.2008036009776068</v>
      </c>
      <c r="E63" s="4">
        <f t="shared" si="2"/>
        <v>0.2008036009776068</v>
      </c>
    </row>
    <row r="64" spans="1:7" x14ac:dyDescent="0.3">
      <c r="A64" s="1">
        <v>43891</v>
      </c>
      <c r="B64" s="2">
        <v>61</v>
      </c>
      <c r="C64" s="2">
        <f t="shared" si="1"/>
        <v>1.6496410383999145</v>
      </c>
      <c r="D64" s="4">
        <f t="shared" si="0"/>
        <v>0.15726024191616086</v>
      </c>
      <c r="E64" s="4">
        <f t="shared" si="2"/>
        <v>0.15726024191616086</v>
      </c>
    </row>
    <row r="65" spans="1:7" x14ac:dyDescent="0.3">
      <c r="A65" s="1">
        <v>43892</v>
      </c>
      <c r="B65" s="2">
        <v>62</v>
      </c>
      <c r="C65" s="2">
        <f t="shared" si="1"/>
        <v>1.6592643101998112</v>
      </c>
      <c r="D65" s="4">
        <f t="shared" si="0"/>
        <v>0.12326238070154737</v>
      </c>
      <c r="E65" s="4">
        <f t="shared" si="2"/>
        <v>0.12326238070154737</v>
      </c>
      <c r="G65" s="4"/>
    </row>
    <row r="66" spans="1:7" x14ac:dyDescent="0.3">
      <c r="A66" s="1">
        <v>43893</v>
      </c>
      <c r="B66" s="2">
        <v>63</v>
      </c>
      <c r="C66" s="2">
        <f t="shared" si="1"/>
        <v>1.668678960051033</v>
      </c>
      <c r="D66" s="4">
        <f t="shared" si="0"/>
        <v>9.6701492492012181E-2</v>
      </c>
      <c r="E66" s="4">
        <f t="shared" si="2"/>
        <v>9.6701492492012181E-2</v>
      </c>
    </row>
    <row r="67" spans="1:7" x14ac:dyDescent="0.3">
      <c r="A67" s="1">
        <v>43894</v>
      </c>
      <c r="B67" s="2">
        <v>64</v>
      </c>
      <c r="C67" s="2">
        <f t="shared" si="1"/>
        <v>1.6778938417413507</v>
      </c>
      <c r="D67" s="4">
        <f t="shared" si="0"/>
        <v>7.5936427411678067E-2</v>
      </c>
      <c r="E67" s="4">
        <f t="shared" si="2"/>
        <v>7.5936427411678067E-2</v>
      </c>
    </row>
    <row r="68" spans="1:7" x14ac:dyDescent="0.3">
      <c r="A68" s="1">
        <v>43895</v>
      </c>
      <c r="B68" s="2">
        <v>65</v>
      </c>
      <c r="C68" s="2">
        <f t="shared" si="1"/>
        <v>1.6869172571260995</v>
      </c>
      <c r="D68" s="4">
        <f t="shared" ref="D68:D81" si="4">$D$2*EXP(-((C68-$F$2)^2)/(2*$G$2))</f>
        <v>5.9690023556507085E-2</v>
      </c>
      <c r="E68" s="4">
        <f t="shared" si="2"/>
        <v>5.9690023556507085E-2</v>
      </c>
    </row>
    <row r="69" spans="1:7" x14ac:dyDescent="0.3">
      <c r="A69" s="1">
        <v>43896</v>
      </c>
      <c r="B69" s="2">
        <v>66</v>
      </c>
      <c r="C69" s="2">
        <f t="shared" ref="C69:C81" si="5">LOG(B69-$C$2)</f>
        <v>1.6957570010714325</v>
      </c>
      <c r="D69" s="4">
        <f t="shared" si="4"/>
        <v>4.6968365339243812E-2</v>
      </c>
      <c r="E69" s="4">
        <f t="shared" ref="E69:E81" si="6">IFERROR(D69,0)</f>
        <v>4.6968365339243812E-2</v>
      </c>
    </row>
    <row r="70" spans="1:7" x14ac:dyDescent="0.3">
      <c r="A70" s="1">
        <v>43897</v>
      </c>
      <c r="B70" s="2">
        <v>67</v>
      </c>
      <c r="C70" s="2">
        <f t="shared" si="5"/>
        <v>1.7044204019140936</v>
      </c>
      <c r="D70" s="4">
        <f t="shared" si="4"/>
        <v>3.6997834852918798E-2</v>
      </c>
      <c r="E70" s="4">
        <f t="shared" si="6"/>
        <v>3.6997834852918798E-2</v>
      </c>
    </row>
    <row r="71" spans="1:7" x14ac:dyDescent="0.3">
      <c r="A71" s="1">
        <v>43898</v>
      </c>
      <c r="B71" s="2">
        <v>68</v>
      </c>
      <c r="C71" s="2">
        <f t="shared" si="5"/>
        <v>1.7129143579639472</v>
      </c>
      <c r="D71" s="4">
        <f t="shared" si="4"/>
        <v>2.9176100006434214E-2</v>
      </c>
      <c r="E71" s="4">
        <f t="shared" si="6"/>
        <v>2.9176100006434214E-2</v>
      </c>
    </row>
    <row r="72" spans="1:7" x14ac:dyDescent="0.3">
      <c r="A72" s="1">
        <v>43899</v>
      </c>
      <c r="B72" s="2">
        <v>69</v>
      </c>
      <c r="C72" s="2">
        <f t="shared" si="5"/>
        <v>1.7212453705048225</v>
      </c>
      <c r="D72" s="4">
        <f t="shared" si="4"/>
        <v>2.303399157188659E-2</v>
      </c>
      <c r="E72" s="4">
        <f t="shared" si="6"/>
        <v>2.303399157188659E-2</v>
      </c>
    </row>
    <row r="73" spans="1:7" x14ac:dyDescent="0.3">
      <c r="A73" s="1">
        <v>43900</v>
      </c>
      <c r="B73" s="2">
        <v>70</v>
      </c>
      <c r="C73" s="2">
        <f t="shared" si="5"/>
        <v>1.7294195736891953</v>
      </c>
      <c r="D73" s="4">
        <f t="shared" si="4"/>
        <v>1.8205870858289171E-2</v>
      </c>
      <c r="E73" s="4">
        <f t="shared" si="6"/>
        <v>1.8205870858289171E-2</v>
      </c>
    </row>
    <row r="74" spans="1:7" x14ac:dyDescent="0.3">
      <c r="A74" s="1">
        <v>43901</v>
      </c>
      <c r="B74" s="2">
        <v>71</v>
      </c>
      <c r="C74" s="2">
        <f t="shared" si="5"/>
        <v>1.7374427616710706</v>
      </c>
      <c r="D74" s="4">
        <f t="shared" si="4"/>
        <v>1.4406607600580426E-2</v>
      </c>
      <c r="E74" s="4">
        <f t="shared" si="6"/>
        <v>1.4406607600580426E-2</v>
      </c>
    </row>
    <row r="75" spans="1:7" x14ac:dyDescent="0.3">
      <c r="A75" s="1">
        <v>43902</v>
      </c>
      <c r="B75" s="2">
        <v>72</v>
      </c>
      <c r="C75" s="2">
        <f t="shared" si="5"/>
        <v>1.7453204132776978</v>
      </c>
      <c r="D75" s="4">
        <f t="shared" si="4"/>
        <v>1.1413697941688061E-2</v>
      </c>
      <c r="E75" s="4">
        <f t="shared" si="6"/>
        <v>1.1413697941688061E-2</v>
      </c>
    </row>
    <row r="76" spans="1:7" x14ac:dyDescent="0.3">
      <c r="A76" s="1">
        <v>43903</v>
      </c>
      <c r="B76" s="2">
        <v>73</v>
      </c>
      <c r="C76" s="2">
        <f t="shared" si="5"/>
        <v>1.7530577144832455</v>
      </c>
      <c r="D76" s="4">
        <f t="shared" si="4"/>
        <v>9.0533758003018359E-3</v>
      </c>
      <c r="E76" s="4">
        <f t="shared" si="6"/>
        <v>9.0533758003018359E-3</v>
      </c>
    </row>
    <row r="77" spans="1:7" x14ac:dyDescent="0.3">
      <c r="A77" s="1">
        <v>43904</v>
      </c>
      <c r="B77" s="2">
        <v>74</v>
      </c>
      <c r="C77" s="2">
        <f t="shared" si="5"/>
        <v>1.7606595789153239</v>
      </c>
      <c r="D77" s="4">
        <f t="shared" si="4"/>
        <v>7.1898248151421448E-3</v>
      </c>
      <c r="E77" s="4">
        <f t="shared" si="6"/>
        <v>7.1898248151421448E-3</v>
      </c>
    </row>
    <row r="78" spans="1:7" x14ac:dyDescent="0.3">
      <c r="A78" s="1">
        <v>43905</v>
      </c>
      <c r="B78" s="2">
        <v>75</v>
      </c>
      <c r="C78" s="2">
        <f t="shared" si="5"/>
        <v>1.768130666597427</v>
      </c>
      <c r="D78" s="4">
        <f t="shared" si="4"/>
        <v>5.7167967258530692E-3</v>
      </c>
      <c r="E78" s="4">
        <f t="shared" si="6"/>
        <v>5.7167967258530692E-3</v>
      </c>
    </row>
    <row r="79" spans="1:7" x14ac:dyDescent="0.3">
      <c r="A79" s="1">
        <v>43906</v>
      </c>
      <c r="B79" s="2">
        <v>76</v>
      </c>
      <c r="C79" s="2">
        <f t="shared" si="5"/>
        <v>1.775475401106327</v>
      </c>
      <c r="D79" s="4">
        <f t="shared" si="4"/>
        <v>4.5510970944101512E-3</v>
      </c>
      <c r="E79" s="4">
        <f t="shared" si="6"/>
        <v>4.5510970944101512E-3</v>
      </c>
    </row>
    <row r="80" spans="1:7" x14ac:dyDescent="0.3">
      <c r="A80" s="1">
        <v>43907</v>
      </c>
      <c r="B80" s="2">
        <v>77</v>
      </c>
      <c r="C80" s="2">
        <f t="shared" si="5"/>
        <v>1.7826979853026041</v>
      </c>
      <c r="D80" s="4">
        <f t="shared" si="4"/>
        <v>3.6275200138937667E-3</v>
      </c>
      <c r="E80" s="4">
        <f t="shared" si="6"/>
        <v>3.6275200138937667E-3</v>
      </c>
    </row>
    <row r="81" spans="1:5" x14ac:dyDescent="0.3">
      <c r="A81" s="1">
        <v>43908</v>
      </c>
      <c r="B81" s="2">
        <v>78</v>
      </c>
      <c r="C81" s="2">
        <f t="shared" si="5"/>
        <v>1.7898024157743841</v>
      </c>
      <c r="D81" s="4">
        <f t="shared" si="4"/>
        <v>2.8949073258963715E-3</v>
      </c>
      <c r="E81" s="4">
        <f t="shared" si="6"/>
        <v>2.8949073258963715E-3</v>
      </c>
    </row>
  </sheetData>
  <conditionalFormatting sqref="F4:F1048576">
    <cfRule type="colorScale" priority="25">
      <colorScale>
        <cfvo type="min"/>
        <cfvo type="percentile" val="50"/>
        <cfvo type="max"/>
        <color rgb="FF63BE7B"/>
        <color rgb="FFFFEB84"/>
        <color rgb="FFF8696B"/>
      </colorScale>
    </cfRule>
  </conditionalFormatting>
  <conditionalFormatting sqref="Q5">
    <cfRule type="colorScale" priority="22">
      <colorScale>
        <cfvo type="min"/>
        <cfvo type="percentile" val="50"/>
        <cfvo type="max"/>
        <color rgb="FF63BE7B"/>
        <color rgb="FFFFEB84"/>
        <color rgb="FFF8696B"/>
      </colorScale>
    </cfRule>
  </conditionalFormatting>
  <conditionalFormatting sqref="Q6">
    <cfRule type="colorScale" priority="20">
      <colorScale>
        <cfvo type="min"/>
        <cfvo type="percentile" val="50"/>
        <cfvo type="max"/>
        <color rgb="FF63BE7B"/>
        <color rgb="FFFFEB84"/>
        <color rgb="FFF8696B"/>
      </colorScale>
    </cfRule>
  </conditionalFormatting>
  <conditionalFormatting sqref="Q7">
    <cfRule type="colorScale" priority="19">
      <colorScale>
        <cfvo type="min"/>
        <cfvo type="percentile" val="50"/>
        <cfvo type="max"/>
        <color rgb="FF63BE7B"/>
        <color rgb="FFFFEB84"/>
        <color rgb="FFF8696B"/>
      </colorScale>
    </cfRule>
  </conditionalFormatting>
  <conditionalFormatting sqref="Q8">
    <cfRule type="colorScale" priority="18">
      <colorScale>
        <cfvo type="min"/>
        <cfvo type="percentile" val="50"/>
        <cfvo type="max"/>
        <color rgb="FF63BE7B"/>
        <color rgb="FFFFEB84"/>
        <color rgb="FFF8696B"/>
      </colorScale>
    </cfRule>
  </conditionalFormatting>
  <conditionalFormatting sqref="Q9">
    <cfRule type="colorScale" priority="17">
      <colorScale>
        <cfvo type="min"/>
        <cfvo type="percentile" val="50"/>
        <cfvo type="max"/>
        <color rgb="FF63BE7B"/>
        <color rgb="FFFFEB84"/>
        <color rgb="FFF8696B"/>
      </colorScale>
    </cfRule>
  </conditionalFormatting>
  <conditionalFormatting sqref="Q10">
    <cfRule type="colorScale" priority="16">
      <colorScale>
        <cfvo type="min"/>
        <cfvo type="percentile" val="50"/>
        <cfvo type="max"/>
        <color rgb="FF63BE7B"/>
        <color rgb="FFFFEB84"/>
        <color rgb="FFF8696B"/>
      </colorScale>
    </cfRule>
  </conditionalFormatting>
  <conditionalFormatting sqref="Q11">
    <cfRule type="colorScale" priority="15">
      <colorScale>
        <cfvo type="min"/>
        <cfvo type="percentile" val="50"/>
        <cfvo type="max"/>
        <color rgb="FF63BE7B"/>
        <color rgb="FFFFEB84"/>
        <color rgb="FFF8696B"/>
      </colorScale>
    </cfRule>
  </conditionalFormatting>
  <conditionalFormatting sqref="Q12">
    <cfRule type="colorScale" priority="14">
      <colorScale>
        <cfvo type="min"/>
        <cfvo type="percentile" val="50"/>
        <cfvo type="max"/>
        <color rgb="FF63BE7B"/>
        <color rgb="FFFFEB84"/>
        <color rgb="FFF8696B"/>
      </colorScale>
    </cfRule>
  </conditionalFormatting>
  <conditionalFormatting sqref="Q13">
    <cfRule type="colorScale" priority="13">
      <colorScale>
        <cfvo type="min"/>
        <cfvo type="percentile" val="50"/>
        <cfvo type="max"/>
        <color rgb="FF63BE7B"/>
        <color rgb="FFFFEB84"/>
        <color rgb="FFF8696B"/>
      </colorScale>
    </cfRule>
  </conditionalFormatting>
  <conditionalFormatting sqref="Q14">
    <cfRule type="colorScale" priority="12">
      <colorScale>
        <cfvo type="min"/>
        <cfvo type="percentile" val="50"/>
        <cfvo type="max"/>
        <color rgb="FF63BE7B"/>
        <color rgb="FFFFEB84"/>
        <color rgb="FFF8696B"/>
      </colorScale>
    </cfRule>
  </conditionalFormatting>
  <conditionalFormatting sqref="Q15">
    <cfRule type="colorScale" priority="11">
      <colorScale>
        <cfvo type="min"/>
        <cfvo type="percentile" val="50"/>
        <cfvo type="max"/>
        <color rgb="FF63BE7B"/>
        <color rgb="FFFFEB84"/>
        <color rgb="FFF8696B"/>
      </colorScale>
    </cfRule>
  </conditionalFormatting>
  <conditionalFormatting sqref="Q16">
    <cfRule type="colorScale" priority="10">
      <colorScale>
        <cfvo type="min"/>
        <cfvo type="percentile" val="50"/>
        <cfvo type="max"/>
        <color rgb="FF63BE7B"/>
        <color rgb="FFFFEB84"/>
        <color rgb="FFF8696B"/>
      </colorScale>
    </cfRule>
  </conditionalFormatting>
  <conditionalFormatting sqref="Q17">
    <cfRule type="colorScale" priority="9">
      <colorScale>
        <cfvo type="min"/>
        <cfvo type="percentile" val="50"/>
        <cfvo type="max"/>
        <color rgb="FF63BE7B"/>
        <color rgb="FFFFEB84"/>
        <color rgb="FFF8696B"/>
      </colorScale>
    </cfRule>
  </conditionalFormatting>
  <conditionalFormatting sqref="Q18">
    <cfRule type="colorScale" priority="8">
      <colorScale>
        <cfvo type="min"/>
        <cfvo type="percentile" val="50"/>
        <cfvo type="max"/>
        <color rgb="FF63BE7B"/>
        <color rgb="FFFFEB84"/>
        <color rgb="FFF8696B"/>
      </colorScale>
    </cfRule>
  </conditionalFormatting>
  <conditionalFormatting sqref="Q19">
    <cfRule type="colorScale" priority="7">
      <colorScale>
        <cfvo type="min"/>
        <cfvo type="percentile" val="50"/>
        <cfvo type="max"/>
        <color rgb="FF63BE7B"/>
        <color rgb="FFFFEB84"/>
        <color rgb="FFF8696B"/>
      </colorScale>
    </cfRule>
  </conditionalFormatting>
  <conditionalFormatting sqref="Q20">
    <cfRule type="colorScale" priority="6">
      <colorScale>
        <cfvo type="min"/>
        <cfvo type="percentile" val="50"/>
        <cfvo type="max"/>
        <color rgb="FF63BE7B"/>
        <color rgb="FFFFEB84"/>
        <color rgb="FFF8696B"/>
      </colorScale>
    </cfRule>
  </conditionalFormatting>
  <conditionalFormatting sqref="Q21">
    <cfRule type="colorScale" priority="5">
      <colorScale>
        <cfvo type="min"/>
        <cfvo type="percentile" val="50"/>
        <cfvo type="max"/>
        <color rgb="FF63BE7B"/>
        <color rgb="FFFFEB84"/>
        <color rgb="FFF8696B"/>
      </colorScale>
    </cfRule>
  </conditionalFormatting>
  <conditionalFormatting sqref="Q22">
    <cfRule type="colorScale" priority="4">
      <colorScale>
        <cfvo type="min"/>
        <cfvo type="percentile" val="50"/>
        <cfvo type="max"/>
        <color rgb="FF63BE7B"/>
        <color rgb="FFFFEB84"/>
        <color rgb="FFF8696B"/>
      </colorScale>
    </cfRule>
  </conditionalFormatting>
  <conditionalFormatting sqref="Q23">
    <cfRule type="colorScale" priority="3">
      <colorScale>
        <cfvo type="min"/>
        <cfvo type="percentile" val="50"/>
        <cfvo type="max"/>
        <color rgb="FF63BE7B"/>
        <color rgb="FFFFEB84"/>
        <color rgb="FFF8696B"/>
      </colorScale>
    </cfRule>
  </conditionalFormatting>
  <conditionalFormatting sqref="Q24">
    <cfRule type="colorScale" priority="2">
      <colorScale>
        <cfvo type="min"/>
        <cfvo type="percentile" val="50"/>
        <cfvo type="max"/>
        <color rgb="FF63BE7B"/>
        <color rgb="FFFFEB84"/>
        <color rgb="FFF8696B"/>
      </colorScale>
    </cfRule>
  </conditionalFormatting>
  <conditionalFormatting sqref="Q25">
    <cfRule type="colorScale" priority="1">
      <colorScale>
        <cfvo type="min"/>
        <cfvo type="percentile" val="50"/>
        <cfvo type="max"/>
        <color rgb="FF63BE7B"/>
        <color rgb="FFFFEB84"/>
        <color rgb="FFF8696B"/>
      </colorScale>
    </cfRule>
  </conditionalFormatting>
  <conditionalFormatting sqref="D4:E81">
    <cfRule type="colorScale" priority="36">
      <colorScale>
        <cfvo type="num" val="0.5"/>
        <cfvo type="num" val="0.5"/>
        <cfvo type="max"/>
        <color rgb="FF63BE7B"/>
        <color rgb="FFFFEB84"/>
        <color rgb="FFF8696B"/>
      </colorScale>
    </cfRule>
  </conditionalFormatting>
  <conditionalFormatting sqref="E4:F81">
    <cfRule type="colorScale" priority="37">
      <colorScale>
        <cfvo type="min"/>
        <cfvo type="percentile" val="50"/>
        <cfvo type="max"/>
        <color rgb="FF63BE7B"/>
        <color rgb="FFFFEB84"/>
        <color rgb="FFF8696B"/>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41FBE-3116-479D-9369-16958491D384}">
  <dimension ref="A1:T81"/>
  <sheetViews>
    <sheetView workbookViewId="0">
      <selection activeCell="T15" sqref="T15"/>
    </sheetView>
  </sheetViews>
  <sheetFormatPr defaultRowHeight="14.4" x14ac:dyDescent="0.3"/>
  <cols>
    <col min="1" max="1" width="10.33203125" style="4" bestFit="1" customWidth="1"/>
    <col min="2" max="3" width="8.88671875" style="2"/>
    <col min="4" max="4" width="12" style="4" bestFit="1" customWidth="1"/>
    <col min="5" max="5" width="12" style="4" customWidth="1"/>
    <col min="6" max="6" width="8.88671875" style="4"/>
    <col min="7" max="7" width="10.44140625" style="5" bestFit="1" customWidth="1"/>
    <col min="8" max="18" width="8.88671875" style="4"/>
    <col min="19" max="19" width="13" style="4" customWidth="1"/>
    <col min="20" max="20" width="13.77734375" style="4" customWidth="1"/>
    <col min="21" max="25" width="8.88671875" style="4"/>
    <col min="26" max="26" width="12" style="4" bestFit="1" customWidth="1"/>
    <col min="27" max="16384" width="8.88671875" style="4"/>
  </cols>
  <sheetData>
    <row r="1" spans="1:20" x14ac:dyDescent="0.3">
      <c r="C1" s="2" t="s">
        <v>3</v>
      </c>
      <c r="D1" s="4" t="s">
        <v>0</v>
      </c>
      <c r="F1" s="4" t="s">
        <v>1</v>
      </c>
      <c r="G1" s="5" t="s">
        <v>2</v>
      </c>
      <c r="H1" s="4" t="s">
        <v>4</v>
      </c>
    </row>
    <row r="2" spans="1:20" x14ac:dyDescent="0.3">
      <c r="C2" s="8">
        <v>20.483842877102756</v>
      </c>
      <c r="D2" s="8">
        <v>20.342871643727083</v>
      </c>
      <c r="E2" s="8"/>
      <c r="F2" s="8">
        <v>0.89156276839374982</v>
      </c>
      <c r="G2" s="9">
        <v>8.1669923429188426E-2</v>
      </c>
      <c r="H2" s="10">
        <f>SUM(G4:G53)</f>
        <v>408.18425287457251</v>
      </c>
    </row>
    <row r="3" spans="1:20" x14ac:dyDescent="0.3">
      <c r="A3" s="5" t="s">
        <v>8</v>
      </c>
      <c r="B3" s="2" t="s">
        <v>11</v>
      </c>
      <c r="C3" s="2" t="s">
        <v>10</v>
      </c>
      <c r="D3" s="4" t="s">
        <v>5</v>
      </c>
      <c r="E3" s="4" t="s">
        <v>6</v>
      </c>
      <c r="F3" s="4" t="s">
        <v>7</v>
      </c>
      <c r="G3" s="5" t="s">
        <v>9</v>
      </c>
    </row>
    <row r="4" spans="1:20" x14ac:dyDescent="0.3">
      <c r="A4" s="1">
        <v>43831</v>
      </c>
      <c r="B4" s="2">
        <v>1</v>
      </c>
      <c r="C4" s="2" t="e">
        <f>LOG(B4-$C$2)</f>
        <v>#NUM!</v>
      </c>
      <c r="D4" s="4" t="e">
        <f t="shared" ref="D4:D67" si="0">$D$2*EXP(-((C4-$F$2)^2)/(2*$G$2))</f>
        <v>#NUM!</v>
      </c>
      <c r="E4" s="4">
        <f>IFERROR(D4,0)</f>
        <v>0</v>
      </c>
      <c r="F4" s="4">
        <v>0</v>
      </c>
      <c r="G4" s="5">
        <f>(F4-E4)^2</f>
        <v>0</v>
      </c>
    </row>
    <row r="5" spans="1:20" x14ac:dyDescent="0.3">
      <c r="A5" s="1">
        <v>43832</v>
      </c>
      <c r="B5" s="2">
        <v>2</v>
      </c>
      <c r="C5" s="2" t="e">
        <f t="shared" ref="C5:C68" si="1">LOG(B5-$C$2)</f>
        <v>#NUM!</v>
      </c>
      <c r="D5" s="4" t="e">
        <f t="shared" si="0"/>
        <v>#NUM!</v>
      </c>
      <c r="E5" s="4">
        <f t="shared" ref="E5:E68" si="2">IFERROR(D5,0)</f>
        <v>0</v>
      </c>
      <c r="F5" s="4">
        <v>0</v>
      </c>
      <c r="G5" s="5">
        <f t="shared" ref="G5:G57" si="3">(F5-E5)^2</f>
        <v>0</v>
      </c>
      <c r="N5" s="2"/>
      <c r="R5" s="5"/>
    </row>
    <row r="6" spans="1:20" x14ac:dyDescent="0.3">
      <c r="A6" s="1">
        <v>43833</v>
      </c>
      <c r="B6" s="2">
        <v>3</v>
      </c>
      <c r="C6" s="2" t="e">
        <f t="shared" si="1"/>
        <v>#NUM!</v>
      </c>
      <c r="D6" s="4" t="e">
        <f t="shared" si="0"/>
        <v>#NUM!</v>
      </c>
      <c r="E6" s="4">
        <f t="shared" si="2"/>
        <v>0</v>
      </c>
      <c r="F6" s="4">
        <v>0</v>
      </c>
      <c r="G6" s="5">
        <f t="shared" si="3"/>
        <v>0</v>
      </c>
      <c r="N6" s="2"/>
      <c r="R6" s="5"/>
      <c r="S6" s="5"/>
      <c r="T6" s="5"/>
    </row>
    <row r="7" spans="1:20" x14ac:dyDescent="0.3">
      <c r="A7" s="1">
        <v>43834</v>
      </c>
      <c r="B7" s="2">
        <v>4</v>
      </c>
      <c r="C7" s="2" t="e">
        <f t="shared" si="1"/>
        <v>#NUM!</v>
      </c>
      <c r="D7" s="4" t="e">
        <f t="shared" si="0"/>
        <v>#NUM!</v>
      </c>
      <c r="E7" s="4">
        <f t="shared" si="2"/>
        <v>0</v>
      </c>
      <c r="F7" s="4">
        <v>0</v>
      </c>
      <c r="G7" s="5">
        <f t="shared" si="3"/>
        <v>0</v>
      </c>
      <c r="N7" s="2"/>
      <c r="R7" s="5"/>
      <c r="S7" s="5"/>
      <c r="T7" s="5"/>
    </row>
    <row r="8" spans="1:20" x14ac:dyDescent="0.3">
      <c r="A8" s="1">
        <v>43835</v>
      </c>
      <c r="B8" s="2">
        <v>5</v>
      </c>
      <c r="C8" s="2" t="e">
        <f t="shared" si="1"/>
        <v>#NUM!</v>
      </c>
      <c r="D8" s="4" t="e">
        <f t="shared" si="0"/>
        <v>#NUM!</v>
      </c>
      <c r="E8" s="4">
        <f t="shared" si="2"/>
        <v>0</v>
      </c>
      <c r="F8" s="4">
        <v>0</v>
      </c>
      <c r="G8" s="5">
        <f t="shared" si="3"/>
        <v>0</v>
      </c>
      <c r="N8" s="2"/>
      <c r="R8" s="5"/>
      <c r="S8" s="5"/>
      <c r="T8" s="5"/>
    </row>
    <row r="9" spans="1:20" x14ac:dyDescent="0.3">
      <c r="A9" s="1">
        <v>43836</v>
      </c>
      <c r="B9" s="2">
        <v>6</v>
      </c>
      <c r="C9" s="2" t="e">
        <f t="shared" si="1"/>
        <v>#NUM!</v>
      </c>
      <c r="D9" s="4" t="e">
        <f t="shared" si="0"/>
        <v>#NUM!</v>
      </c>
      <c r="E9" s="4">
        <f t="shared" si="2"/>
        <v>0</v>
      </c>
      <c r="F9" s="4">
        <v>0</v>
      </c>
      <c r="G9" s="5">
        <f t="shared" si="3"/>
        <v>0</v>
      </c>
      <c r="N9" s="2"/>
      <c r="R9" s="5"/>
      <c r="S9" s="5"/>
      <c r="T9" s="5"/>
    </row>
    <row r="10" spans="1:20" x14ac:dyDescent="0.3">
      <c r="A10" s="1">
        <v>43837</v>
      </c>
      <c r="B10" s="2">
        <v>7</v>
      </c>
      <c r="C10" s="2" t="e">
        <f t="shared" si="1"/>
        <v>#NUM!</v>
      </c>
      <c r="D10" s="4" t="e">
        <f t="shared" si="0"/>
        <v>#NUM!</v>
      </c>
      <c r="E10" s="4">
        <f t="shared" si="2"/>
        <v>0</v>
      </c>
      <c r="F10" s="4">
        <v>0</v>
      </c>
      <c r="G10" s="5">
        <f t="shared" si="3"/>
        <v>0</v>
      </c>
      <c r="N10" s="2"/>
      <c r="R10" s="5"/>
      <c r="S10" s="5"/>
      <c r="T10" s="5"/>
    </row>
    <row r="11" spans="1:20" x14ac:dyDescent="0.3">
      <c r="A11" s="1">
        <v>43838</v>
      </c>
      <c r="B11" s="2">
        <v>8</v>
      </c>
      <c r="C11" s="2" t="e">
        <f t="shared" si="1"/>
        <v>#NUM!</v>
      </c>
      <c r="D11" s="4" t="e">
        <f t="shared" si="0"/>
        <v>#NUM!</v>
      </c>
      <c r="E11" s="4">
        <f t="shared" si="2"/>
        <v>0</v>
      </c>
      <c r="F11" s="4">
        <v>0</v>
      </c>
      <c r="G11" s="5">
        <f t="shared" si="3"/>
        <v>0</v>
      </c>
      <c r="N11" s="2"/>
      <c r="R11" s="5"/>
      <c r="S11" s="5"/>
      <c r="T11" s="5"/>
    </row>
    <row r="12" spans="1:20" x14ac:dyDescent="0.3">
      <c r="A12" s="1">
        <v>43839</v>
      </c>
      <c r="B12" s="2">
        <v>9</v>
      </c>
      <c r="C12" s="2" t="e">
        <f t="shared" si="1"/>
        <v>#NUM!</v>
      </c>
      <c r="D12" s="4" t="e">
        <f t="shared" si="0"/>
        <v>#NUM!</v>
      </c>
      <c r="E12" s="4">
        <f t="shared" si="2"/>
        <v>0</v>
      </c>
      <c r="F12" s="4">
        <v>0</v>
      </c>
      <c r="G12" s="5">
        <f t="shared" si="3"/>
        <v>0</v>
      </c>
      <c r="N12" s="2"/>
      <c r="R12" s="5"/>
      <c r="S12" s="5"/>
      <c r="T12" s="5"/>
    </row>
    <row r="13" spans="1:20" x14ac:dyDescent="0.3">
      <c r="A13" s="1">
        <v>43840</v>
      </c>
      <c r="B13" s="2">
        <v>10</v>
      </c>
      <c r="C13" s="2" t="e">
        <f t="shared" si="1"/>
        <v>#NUM!</v>
      </c>
      <c r="D13" s="4" t="e">
        <f t="shared" si="0"/>
        <v>#NUM!</v>
      </c>
      <c r="E13" s="4">
        <f t="shared" si="2"/>
        <v>0</v>
      </c>
      <c r="F13" s="4">
        <v>0</v>
      </c>
      <c r="G13" s="5">
        <f t="shared" si="3"/>
        <v>0</v>
      </c>
      <c r="N13" s="2"/>
      <c r="R13" s="5"/>
      <c r="S13" s="5"/>
      <c r="T13" s="5"/>
    </row>
    <row r="14" spans="1:20" x14ac:dyDescent="0.3">
      <c r="A14" s="1">
        <v>43841</v>
      </c>
      <c r="B14" s="2">
        <v>11</v>
      </c>
      <c r="C14" s="2" t="e">
        <f t="shared" si="1"/>
        <v>#NUM!</v>
      </c>
      <c r="D14" s="4" t="e">
        <f t="shared" si="0"/>
        <v>#NUM!</v>
      </c>
      <c r="E14" s="4">
        <f t="shared" si="2"/>
        <v>0</v>
      </c>
      <c r="F14" s="4">
        <v>0</v>
      </c>
      <c r="G14" s="5">
        <f t="shared" si="3"/>
        <v>0</v>
      </c>
      <c r="N14" s="2"/>
      <c r="R14" s="5"/>
      <c r="S14" s="5"/>
      <c r="T14" s="5"/>
    </row>
    <row r="15" spans="1:20" x14ac:dyDescent="0.3">
      <c r="A15" s="1">
        <v>43842</v>
      </c>
      <c r="B15" s="2">
        <v>12</v>
      </c>
      <c r="C15" s="2" t="e">
        <f t="shared" si="1"/>
        <v>#NUM!</v>
      </c>
      <c r="D15" s="4" t="e">
        <f t="shared" si="0"/>
        <v>#NUM!</v>
      </c>
      <c r="E15" s="4">
        <f t="shared" si="2"/>
        <v>0</v>
      </c>
      <c r="F15" s="4">
        <v>0</v>
      </c>
      <c r="G15" s="5">
        <f t="shared" si="3"/>
        <v>0</v>
      </c>
      <c r="N15" s="2"/>
      <c r="R15" s="5"/>
      <c r="S15" s="5"/>
      <c r="T15" s="5"/>
    </row>
    <row r="16" spans="1:20" x14ac:dyDescent="0.3">
      <c r="A16" s="1">
        <v>43843</v>
      </c>
      <c r="B16" s="2">
        <v>13</v>
      </c>
      <c r="C16" s="2" t="e">
        <f t="shared" si="1"/>
        <v>#NUM!</v>
      </c>
      <c r="D16" s="4" t="e">
        <f t="shared" si="0"/>
        <v>#NUM!</v>
      </c>
      <c r="E16" s="4">
        <f t="shared" si="2"/>
        <v>0</v>
      </c>
      <c r="F16" s="4">
        <v>0</v>
      </c>
      <c r="G16" s="5">
        <f t="shared" si="3"/>
        <v>0</v>
      </c>
      <c r="N16" s="2"/>
      <c r="R16" s="5"/>
      <c r="S16" s="5"/>
      <c r="T16" s="5"/>
    </row>
    <row r="17" spans="1:20" x14ac:dyDescent="0.3">
      <c r="A17" s="1">
        <v>43844</v>
      </c>
      <c r="B17" s="2">
        <v>14</v>
      </c>
      <c r="C17" s="2" t="e">
        <f t="shared" si="1"/>
        <v>#NUM!</v>
      </c>
      <c r="D17" s="4" t="e">
        <f t="shared" si="0"/>
        <v>#NUM!</v>
      </c>
      <c r="E17" s="4">
        <f t="shared" si="2"/>
        <v>0</v>
      </c>
      <c r="F17" s="4">
        <v>0</v>
      </c>
      <c r="G17" s="5">
        <f t="shared" si="3"/>
        <v>0</v>
      </c>
      <c r="N17" s="2"/>
      <c r="R17" s="5"/>
      <c r="S17" s="5"/>
      <c r="T17" s="5"/>
    </row>
    <row r="18" spans="1:20" x14ac:dyDescent="0.3">
      <c r="A18" s="1">
        <v>43845</v>
      </c>
      <c r="B18" s="2">
        <v>15</v>
      </c>
      <c r="C18" s="2" t="e">
        <f t="shared" si="1"/>
        <v>#NUM!</v>
      </c>
      <c r="D18" s="4" t="e">
        <f t="shared" si="0"/>
        <v>#NUM!</v>
      </c>
      <c r="E18" s="4">
        <f t="shared" si="2"/>
        <v>0</v>
      </c>
      <c r="F18" s="4">
        <v>0</v>
      </c>
      <c r="G18" s="5">
        <f t="shared" si="3"/>
        <v>0</v>
      </c>
      <c r="N18" s="2"/>
      <c r="R18" s="5"/>
      <c r="S18" s="5"/>
      <c r="T18" s="5"/>
    </row>
    <row r="19" spans="1:20" x14ac:dyDescent="0.3">
      <c r="A19" s="1">
        <v>43846</v>
      </c>
      <c r="B19" s="2">
        <v>16</v>
      </c>
      <c r="C19" s="2" t="e">
        <f t="shared" si="1"/>
        <v>#NUM!</v>
      </c>
      <c r="D19" s="4" t="e">
        <f t="shared" si="0"/>
        <v>#NUM!</v>
      </c>
      <c r="E19" s="4">
        <f t="shared" si="2"/>
        <v>0</v>
      </c>
      <c r="F19" s="4">
        <v>0</v>
      </c>
      <c r="G19" s="5">
        <f t="shared" si="3"/>
        <v>0</v>
      </c>
      <c r="N19" s="2"/>
      <c r="R19" s="5"/>
      <c r="S19" s="5"/>
      <c r="T19" s="5"/>
    </row>
    <row r="20" spans="1:20" x14ac:dyDescent="0.3">
      <c r="A20" s="1">
        <v>43847</v>
      </c>
      <c r="B20" s="2">
        <v>17</v>
      </c>
      <c r="C20" s="2" t="e">
        <f t="shared" si="1"/>
        <v>#NUM!</v>
      </c>
      <c r="D20" s="4" t="e">
        <f t="shared" si="0"/>
        <v>#NUM!</v>
      </c>
      <c r="E20" s="4">
        <f t="shared" si="2"/>
        <v>0</v>
      </c>
      <c r="F20" s="4">
        <v>0</v>
      </c>
      <c r="G20" s="5">
        <f t="shared" si="3"/>
        <v>0</v>
      </c>
      <c r="N20" s="2"/>
      <c r="R20" s="5"/>
      <c r="S20" s="5"/>
      <c r="T20" s="5"/>
    </row>
    <row r="21" spans="1:20" x14ac:dyDescent="0.3">
      <c r="A21" s="1">
        <v>43848</v>
      </c>
      <c r="B21" s="2">
        <v>18</v>
      </c>
      <c r="C21" s="2" t="e">
        <f t="shared" si="1"/>
        <v>#NUM!</v>
      </c>
      <c r="D21" s="4" t="e">
        <f t="shared" si="0"/>
        <v>#NUM!</v>
      </c>
      <c r="E21" s="4">
        <f t="shared" si="2"/>
        <v>0</v>
      </c>
      <c r="F21" s="4">
        <v>0</v>
      </c>
      <c r="G21" s="5">
        <f t="shared" si="3"/>
        <v>0</v>
      </c>
      <c r="N21" s="2"/>
      <c r="R21" s="5"/>
      <c r="S21" s="5"/>
      <c r="T21" s="5"/>
    </row>
    <row r="22" spans="1:20" x14ac:dyDescent="0.3">
      <c r="A22" s="1">
        <v>43849</v>
      </c>
      <c r="B22" s="2">
        <v>19</v>
      </c>
      <c r="C22" s="2" t="e">
        <f t="shared" si="1"/>
        <v>#NUM!</v>
      </c>
      <c r="D22" s="4" t="e">
        <f t="shared" si="0"/>
        <v>#NUM!</v>
      </c>
      <c r="E22" s="4">
        <f t="shared" si="2"/>
        <v>0</v>
      </c>
      <c r="F22" s="4">
        <v>0</v>
      </c>
      <c r="G22" s="5">
        <f t="shared" si="3"/>
        <v>0</v>
      </c>
      <c r="N22" s="2"/>
      <c r="R22" s="5"/>
      <c r="S22" s="5"/>
      <c r="T22" s="5"/>
    </row>
    <row r="23" spans="1:20" x14ac:dyDescent="0.3">
      <c r="A23" s="1">
        <v>43850</v>
      </c>
      <c r="B23" s="2">
        <v>20</v>
      </c>
      <c r="C23" s="2" t="e">
        <f t="shared" si="1"/>
        <v>#NUM!</v>
      </c>
      <c r="D23" s="4" t="e">
        <f t="shared" si="0"/>
        <v>#NUM!</v>
      </c>
      <c r="E23" s="4">
        <f t="shared" si="2"/>
        <v>0</v>
      </c>
      <c r="F23" s="4">
        <v>0</v>
      </c>
      <c r="G23" s="5">
        <f t="shared" si="3"/>
        <v>0</v>
      </c>
      <c r="N23" s="2"/>
      <c r="R23" s="5"/>
      <c r="S23" s="5"/>
      <c r="T23" s="5"/>
    </row>
    <row r="24" spans="1:20" x14ac:dyDescent="0.3">
      <c r="A24" s="1">
        <v>43851</v>
      </c>
      <c r="B24" s="2">
        <v>21</v>
      </c>
      <c r="C24" s="2">
        <f t="shared" si="1"/>
        <v>-0.28721807507796832</v>
      </c>
      <c r="D24" s="4">
        <f t="shared" si="0"/>
        <v>4.1104544603552829E-3</v>
      </c>
      <c r="E24" s="4">
        <f t="shared" si="2"/>
        <v>4.1104544603552829E-3</v>
      </c>
      <c r="F24" s="4">
        <v>0</v>
      </c>
      <c r="G24" s="5">
        <f t="shared" si="3"/>
        <v>1.689583587065464E-5</v>
      </c>
      <c r="N24" s="2"/>
      <c r="R24" s="5"/>
      <c r="S24" s="5"/>
      <c r="T24" s="5"/>
    </row>
    <row r="25" spans="1:20" s="7" customFormat="1" x14ac:dyDescent="0.3">
      <c r="A25" s="14">
        <v>43852</v>
      </c>
      <c r="B25" s="7">
        <v>22</v>
      </c>
      <c r="C25" s="7">
        <f t="shared" si="1"/>
        <v>0.1807442105779084</v>
      </c>
      <c r="D25" s="7">
        <f t="shared" si="0"/>
        <v>0.92256895882514145</v>
      </c>
      <c r="E25" s="7">
        <f t="shared" si="2"/>
        <v>0.92256895882514145</v>
      </c>
      <c r="F25" s="7">
        <v>1</v>
      </c>
      <c r="G25" s="11">
        <f t="shared" si="3"/>
        <v>5.99556613742264E-3</v>
      </c>
      <c r="R25" s="11"/>
      <c r="S25" s="11"/>
      <c r="T25" s="11"/>
    </row>
    <row r="26" spans="1:20" x14ac:dyDescent="0.3">
      <c r="A26" s="1">
        <v>43853</v>
      </c>
      <c r="B26" s="2">
        <v>23</v>
      </c>
      <c r="C26" s="2">
        <f t="shared" si="1"/>
        <v>0.40073775739192802</v>
      </c>
      <c r="D26" s="4">
        <f t="shared" si="0"/>
        <v>4.6545030389519857</v>
      </c>
      <c r="E26" s="4">
        <f t="shared" si="2"/>
        <v>4.6545030389519857</v>
      </c>
      <c r="F26" s="4">
        <v>4</v>
      </c>
      <c r="G26" s="5">
        <f t="shared" si="3"/>
        <v>0.4283742279973845</v>
      </c>
    </row>
    <row r="27" spans="1:20" x14ac:dyDescent="0.3">
      <c r="A27" s="1">
        <v>43854</v>
      </c>
      <c r="B27" s="2">
        <v>24</v>
      </c>
      <c r="C27" s="2">
        <f t="shared" si="1"/>
        <v>0.54606827370622779</v>
      </c>
      <c r="D27" s="4">
        <f t="shared" si="0"/>
        <v>9.7957119216438393</v>
      </c>
      <c r="E27" s="4">
        <f t="shared" si="2"/>
        <v>9.7957119216438393</v>
      </c>
      <c r="F27" s="4">
        <v>5</v>
      </c>
      <c r="G27" s="5">
        <f t="shared" si="3"/>
        <v>22.998852835396846</v>
      </c>
    </row>
    <row r="28" spans="1:20" x14ac:dyDescent="0.3">
      <c r="A28" s="1">
        <v>43855</v>
      </c>
      <c r="B28" s="2">
        <v>25</v>
      </c>
      <c r="C28" s="2">
        <f t="shared" si="1"/>
        <v>0.65476904317768736</v>
      </c>
      <c r="D28" s="4">
        <f t="shared" si="0"/>
        <v>14.432040548027983</v>
      </c>
      <c r="E28" s="4">
        <f t="shared" si="2"/>
        <v>14.432040548027983</v>
      </c>
      <c r="F28" s="4">
        <v>19</v>
      </c>
      <c r="G28" s="5">
        <f t="shared" si="3"/>
        <v>20.866253554860492</v>
      </c>
    </row>
    <row r="29" spans="1:20" x14ac:dyDescent="0.3">
      <c r="A29" s="1">
        <v>43856</v>
      </c>
      <c r="B29" s="2">
        <v>26</v>
      </c>
      <c r="C29" s="2">
        <f t="shared" si="1"/>
        <v>0.74163662817737996</v>
      </c>
      <c r="D29" s="4">
        <f t="shared" si="0"/>
        <v>17.727490601004625</v>
      </c>
      <c r="E29" s="4">
        <f t="shared" si="2"/>
        <v>17.727490601004625</v>
      </c>
      <c r="F29" s="4">
        <v>27</v>
      </c>
      <c r="G29" s="5">
        <f t="shared" si="3"/>
        <v>85.979430554457565</v>
      </c>
    </row>
    <row r="30" spans="1:20" x14ac:dyDescent="0.3">
      <c r="A30" s="1">
        <v>43857</v>
      </c>
      <c r="B30" s="2">
        <v>27</v>
      </c>
      <c r="C30" s="2">
        <f t="shared" si="1"/>
        <v>0.81399154782562877</v>
      </c>
      <c r="D30" s="4">
        <f t="shared" si="0"/>
        <v>19.60709429822418</v>
      </c>
      <c r="E30" s="4">
        <f t="shared" si="2"/>
        <v>19.60709429822418</v>
      </c>
      <c r="F30" s="4">
        <v>17</v>
      </c>
      <c r="G30" s="5">
        <f t="shared" si="3"/>
        <v>6.7969406798330274</v>
      </c>
    </row>
    <row r="31" spans="1:20" x14ac:dyDescent="0.3">
      <c r="A31" s="1">
        <v>43858</v>
      </c>
      <c r="B31" s="2">
        <v>28</v>
      </c>
      <c r="C31" s="2">
        <f t="shared" si="1"/>
        <v>0.87599585031273575</v>
      </c>
      <c r="D31" s="4">
        <f t="shared" si="0"/>
        <v>20.31271359228267</v>
      </c>
      <c r="E31" s="4">
        <f t="shared" si="2"/>
        <v>20.31271359228267</v>
      </c>
      <c r="F31" s="4">
        <v>9</v>
      </c>
      <c r="G31" s="5">
        <f t="shared" si="3"/>
        <v>127.97748882101706</v>
      </c>
    </row>
    <row r="32" spans="1:20" x14ac:dyDescent="0.3">
      <c r="A32" s="1">
        <v>43859</v>
      </c>
      <c r="B32" s="2">
        <v>29</v>
      </c>
      <c r="C32" s="2">
        <f t="shared" si="1"/>
        <v>0.93024366556310967</v>
      </c>
      <c r="D32" s="4">
        <f t="shared" si="0"/>
        <v>20.157379458889487</v>
      </c>
      <c r="E32" s="4">
        <f t="shared" si="2"/>
        <v>20.157379458889487</v>
      </c>
      <c r="F32" s="4">
        <v>19</v>
      </c>
      <c r="G32" s="5">
        <f t="shared" si="3"/>
        <v>1.3395272118593218</v>
      </c>
    </row>
    <row r="33" spans="1:7" x14ac:dyDescent="0.3">
      <c r="A33" s="1">
        <v>43860</v>
      </c>
      <c r="B33" s="2">
        <v>30</v>
      </c>
      <c r="C33" s="2">
        <f t="shared" si="1"/>
        <v>0.97846160413487027</v>
      </c>
      <c r="D33" s="4">
        <f t="shared" si="0"/>
        <v>19.423803496780394</v>
      </c>
      <c r="E33" s="4">
        <f t="shared" si="2"/>
        <v>19.423803496780394</v>
      </c>
      <c r="F33" s="4">
        <v>19</v>
      </c>
      <c r="G33" s="5">
        <f t="shared" si="3"/>
        <v>0.1796094038832895</v>
      </c>
    </row>
    <row r="34" spans="1:7" x14ac:dyDescent="0.3">
      <c r="A34" s="1">
        <v>43861</v>
      </c>
      <c r="B34" s="2">
        <v>31</v>
      </c>
      <c r="C34" s="2">
        <f t="shared" si="1"/>
        <v>1.0218570663176914</v>
      </c>
      <c r="D34" s="4">
        <f t="shared" si="0"/>
        <v>18.334716061135325</v>
      </c>
      <c r="E34" s="4">
        <f t="shared" si="2"/>
        <v>18.334716061135325</v>
      </c>
      <c r="F34" s="4">
        <v>24</v>
      </c>
      <c r="G34" s="5">
        <f t="shared" si="3"/>
        <v>32.09544210795805</v>
      </c>
    </row>
    <row r="35" spans="1:7" x14ac:dyDescent="0.3">
      <c r="A35" s="1">
        <v>43862</v>
      </c>
      <c r="B35" s="2">
        <v>32</v>
      </c>
      <c r="C35" s="2">
        <f t="shared" si="1"/>
        <v>1.0613075816264808</v>
      </c>
      <c r="D35" s="4">
        <f t="shared" si="0"/>
        <v>17.053059463250424</v>
      </c>
      <c r="E35" s="4">
        <f t="shared" si="2"/>
        <v>17.053059463250424</v>
      </c>
      <c r="F35" s="4">
        <v>15</v>
      </c>
      <c r="G35" s="5">
        <f t="shared" si="3"/>
        <v>4.2150531596421192</v>
      </c>
    </row>
    <row r="36" spans="1:7" x14ac:dyDescent="0.3">
      <c r="A36" s="1">
        <v>43863</v>
      </c>
      <c r="B36" s="2">
        <v>33</v>
      </c>
      <c r="C36" s="2">
        <f t="shared" si="1"/>
        <v>1.0974710064699162</v>
      </c>
      <c r="D36" s="4">
        <f t="shared" si="0"/>
        <v>15.692142076937486</v>
      </c>
      <c r="E36" s="4">
        <f t="shared" si="2"/>
        <v>15.692142076937486</v>
      </c>
      <c r="F36" s="4">
        <v>20</v>
      </c>
      <c r="G36" s="5">
        <f t="shared" si="3"/>
        <v>18.557639885292474</v>
      </c>
    </row>
    <row r="37" spans="1:7" x14ac:dyDescent="0.3">
      <c r="A37" s="1">
        <v>43864</v>
      </c>
      <c r="B37" s="2">
        <v>34</v>
      </c>
      <c r="C37" s="2">
        <f t="shared" si="1"/>
        <v>1.1308532317274982</v>
      </c>
      <c r="D37" s="4">
        <f t="shared" si="0"/>
        <v>14.327396849854937</v>
      </c>
      <c r="E37" s="4">
        <f t="shared" si="2"/>
        <v>14.327396849854937</v>
      </c>
      <c r="F37" s="4">
        <v>15</v>
      </c>
      <c r="G37" s="5">
        <f t="shared" si="3"/>
        <v>0.4523949975850623</v>
      </c>
    </row>
    <row r="38" spans="1:7" x14ac:dyDescent="0.3">
      <c r="A38" s="1">
        <v>43865</v>
      </c>
      <c r="B38" s="2">
        <v>35</v>
      </c>
      <c r="C38" s="2">
        <f t="shared" si="1"/>
        <v>1.1618516603578073</v>
      </c>
      <c r="D38" s="4">
        <f t="shared" si="0"/>
        <v>13.006721278639548</v>
      </c>
      <c r="E38" s="4">
        <f t="shared" si="2"/>
        <v>13.006721278639548</v>
      </c>
      <c r="F38" s="4">
        <v>11</v>
      </c>
      <c r="G38" s="5">
        <f t="shared" si="3"/>
        <v>4.0269302901447412</v>
      </c>
    </row>
    <row r="39" spans="1:7" x14ac:dyDescent="0.3">
      <c r="A39" s="1">
        <v>43866</v>
      </c>
      <c r="B39" s="2">
        <v>36</v>
      </c>
      <c r="C39" s="2">
        <f t="shared" si="1"/>
        <v>1.190784168792272</v>
      </c>
      <c r="D39" s="4">
        <f t="shared" si="0"/>
        <v>11.758642052268179</v>
      </c>
      <c r="E39" s="4">
        <f t="shared" si="2"/>
        <v>11.758642052268179</v>
      </c>
      <c r="F39" s="4">
        <v>10</v>
      </c>
      <c r="G39" s="5">
        <f t="shared" si="3"/>
        <v>3.0928218680060331</v>
      </c>
    </row>
    <row r="40" spans="1:7" x14ac:dyDescent="0.3">
      <c r="A40" s="1">
        <v>43867</v>
      </c>
      <c r="B40" s="2">
        <v>37</v>
      </c>
      <c r="C40" s="2">
        <f t="shared" si="1"/>
        <v>1.2179090057891668</v>
      </c>
      <c r="D40" s="4">
        <f t="shared" si="0"/>
        <v>10.598413497304902</v>
      </c>
      <c r="E40" s="4">
        <f t="shared" si="2"/>
        <v>10.598413497304902</v>
      </c>
      <c r="F40" s="4">
        <v>9</v>
      </c>
      <c r="G40" s="5">
        <f t="shared" si="3"/>
        <v>2.554925708366488</v>
      </c>
    </row>
    <row r="41" spans="1:7" x14ac:dyDescent="0.3">
      <c r="A41" s="1">
        <v>43868</v>
      </c>
      <c r="B41" s="2">
        <v>38</v>
      </c>
      <c r="C41" s="2">
        <f t="shared" si="1"/>
        <v>1.243438832232648</v>
      </c>
      <c r="D41" s="4">
        <f t="shared" si="0"/>
        <v>9.5324233310577604</v>
      </c>
      <c r="E41" s="4">
        <f t="shared" si="2"/>
        <v>9.5324233310577604</v>
      </c>
      <c r="F41" s="4">
        <v>15</v>
      </c>
      <c r="G41" s="5">
        <f t="shared" si="3"/>
        <v>29.894394630761518</v>
      </c>
    </row>
    <row r="42" spans="1:7" x14ac:dyDescent="0.3">
      <c r="A42" s="1">
        <v>43869</v>
      </c>
      <c r="B42" s="2">
        <v>39</v>
      </c>
      <c r="C42" s="2">
        <f t="shared" si="1"/>
        <v>1.2675508574271335</v>
      </c>
      <c r="D42" s="4">
        <f t="shared" si="0"/>
        <v>8.561304455116538</v>
      </c>
      <c r="E42" s="4">
        <f t="shared" si="2"/>
        <v>8.561304455116538</v>
      </c>
      <c r="F42" s="4">
        <v>11</v>
      </c>
      <c r="G42" s="5">
        <f t="shared" si="3"/>
        <v>5.9472359606344458</v>
      </c>
    </row>
    <row r="43" spans="1:7" x14ac:dyDescent="0.3">
      <c r="A43" s="1">
        <v>43870</v>
      </c>
      <c r="B43" s="2">
        <v>40</v>
      </c>
      <c r="C43" s="2">
        <f t="shared" si="1"/>
        <v>1.2903943059217087</v>
      </c>
      <c r="D43" s="4">
        <f t="shared" si="0"/>
        <v>7.6820949040488919</v>
      </c>
      <c r="E43" s="4">
        <f t="shared" si="2"/>
        <v>7.6820949040488919</v>
      </c>
      <c r="F43" s="4">
        <v>11</v>
      </c>
      <c r="G43" s="5">
        <f t="shared" si="3"/>
        <v>11.008494225738332</v>
      </c>
    </row>
    <row r="44" spans="1:7" x14ac:dyDescent="0.3">
      <c r="A44" s="1">
        <v>43871</v>
      </c>
      <c r="B44" s="2">
        <v>41</v>
      </c>
      <c r="C44" s="2">
        <f t="shared" si="1"/>
        <v>1.3120960164487927</v>
      </c>
      <c r="D44" s="4">
        <f t="shared" si="0"/>
        <v>6.8897140361150262</v>
      </c>
      <c r="E44" s="4">
        <f t="shared" si="2"/>
        <v>6.8897140361150262</v>
      </c>
      <c r="F44" s="4">
        <v>6</v>
      </c>
      <c r="G44" s="5">
        <f t="shared" si="3"/>
        <v>0.79159106606009011</v>
      </c>
    </row>
    <row r="45" spans="1:7" x14ac:dyDescent="0.3">
      <c r="A45" s="1">
        <v>43872</v>
      </c>
      <c r="B45" s="2">
        <v>42</v>
      </c>
      <c r="C45" s="2">
        <f t="shared" si="1"/>
        <v>1.3327647070802529</v>
      </c>
      <c r="D45" s="4">
        <f t="shared" si="0"/>
        <v>6.177955363323429</v>
      </c>
      <c r="E45" s="4">
        <f t="shared" si="2"/>
        <v>6.177955363323429</v>
      </c>
      <c r="F45" s="4">
        <v>5</v>
      </c>
      <c r="G45" s="5">
        <f t="shared" si="3"/>
        <v>1.3875788379824316</v>
      </c>
    </row>
    <row r="46" spans="1:7" x14ac:dyDescent="0.3">
      <c r="A46" s="1">
        <v>43873</v>
      </c>
      <c r="B46" s="2">
        <v>43</v>
      </c>
      <c r="C46" s="2">
        <f t="shared" si="1"/>
        <v>1.3524942706050223</v>
      </c>
      <c r="D46" s="4">
        <f t="shared" si="0"/>
        <v>5.5401417558518862</v>
      </c>
      <c r="E46" s="4">
        <f t="shared" si="2"/>
        <v>5.5401417558518862</v>
      </c>
      <c r="F46" s="4">
        <v>7</v>
      </c>
      <c r="G46" s="5">
        <f t="shared" si="3"/>
        <v>2.131186093007214</v>
      </c>
    </row>
    <row r="47" spans="1:7" x14ac:dyDescent="0.3">
      <c r="A47" s="1">
        <v>43874</v>
      </c>
      <c r="B47" s="2">
        <v>44</v>
      </c>
      <c r="C47" s="2">
        <f t="shared" si="1"/>
        <v>1.3713663532596572</v>
      </c>
      <c r="D47" s="4">
        <f t="shared" si="0"/>
        <v>4.9695471873380699</v>
      </c>
      <c r="E47" s="4">
        <f t="shared" si="2"/>
        <v>4.9695471873380699</v>
      </c>
      <c r="F47" s="4">
        <v>2</v>
      </c>
      <c r="G47" s="5">
        <f t="shared" si="3"/>
        <v>8.818210497827442</v>
      </c>
    </row>
    <row r="48" spans="1:7" x14ac:dyDescent="0.3">
      <c r="A48" s="1">
        <v>43875</v>
      </c>
      <c r="B48" s="2">
        <v>45</v>
      </c>
      <c r="C48" s="2">
        <f t="shared" si="1"/>
        <v>1.3894523960618879</v>
      </c>
      <c r="D48" s="4">
        <f t="shared" si="0"/>
        <v>4.4596586163421161</v>
      </c>
      <c r="E48" s="4">
        <f t="shared" si="2"/>
        <v>4.4596586163421161</v>
      </c>
      <c r="F48" s="4">
        <v>4</v>
      </c>
      <c r="G48" s="5">
        <f t="shared" si="3"/>
        <v>0.21128604357754871</v>
      </c>
    </row>
    <row r="49" spans="1:7" x14ac:dyDescent="0.3">
      <c r="A49" s="1">
        <v>43876</v>
      </c>
      <c r="B49" s="2">
        <v>46</v>
      </c>
      <c r="C49" s="2">
        <f t="shared" si="1"/>
        <v>1.4068152677767909</v>
      </c>
      <c r="D49" s="4">
        <f t="shared" si="0"/>
        <v>4.0043295642681889</v>
      </c>
      <c r="E49" s="4">
        <f t="shared" si="2"/>
        <v>4.0043295642681889</v>
      </c>
      <c r="F49" s="4">
        <v>2</v>
      </c>
      <c r="G49" s="5">
        <f t="shared" si="3"/>
        <v>4.0173370021995076</v>
      </c>
    </row>
    <row r="50" spans="1:7" x14ac:dyDescent="0.3">
      <c r="A50" s="1">
        <v>43877</v>
      </c>
      <c r="B50" s="2">
        <v>47</v>
      </c>
      <c r="C50" s="2">
        <f t="shared" si="1"/>
        <v>1.4235105837881341</v>
      </c>
      <c r="D50" s="4">
        <f t="shared" si="0"/>
        <v>3.597861269259754</v>
      </c>
      <c r="E50" s="4">
        <f t="shared" si="2"/>
        <v>3.597861269259754</v>
      </c>
      <c r="F50" s="4">
        <v>3</v>
      </c>
      <c r="G50" s="5">
        <f t="shared" si="3"/>
        <v>0.3574380972808841</v>
      </c>
    </row>
    <row r="51" spans="1:7" x14ac:dyDescent="0.3">
      <c r="A51" s="1">
        <v>43878</v>
      </c>
      <c r="B51" s="2">
        <v>48</v>
      </c>
      <c r="C51" s="2">
        <f t="shared" si="1"/>
        <v>1.4395877806951545</v>
      </c>
      <c r="D51" s="4">
        <f t="shared" si="0"/>
        <v>3.2350362308385692</v>
      </c>
      <c r="E51" s="4">
        <f t="shared" si="2"/>
        <v>3.2350362308385692</v>
      </c>
      <c r="F51" s="4">
        <v>2</v>
      </c>
      <c r="G51" s="5">
        <f t="shared" si="3"/>
        <v>1.5253144914839396</v>
      </c>
    </row>
    <row r="52" spans="1:7" x14ac:dyDescent="0.3">
      <c r="A52" s="1">
        <v>43879</v>
      </c>
      <c r="B52" s="2">
        <v>49</v>
      </c>
      <c r="C52" s="2">
        <f t="shared" si="1"/>
        <v>1.455090998992953</v>
      </c>
      <c r="D52" s="4">
        <f t="shared" si="0"/>
        <v>2.9111211987382415</v>
      </c>
      <c r="E52" s="4">
        <f t="shared" si="2"/>
        <v>2.9111211987382415</v>
      </c>
      <c r="F52" s="4">
        <v>1</v>
      </c>
      <c r="G52" s="5">
        <f t="shared" si="3"/>
        <v>3.652384236266693</v>
      </c>
    </row>
    <row r="53" spans="1:7" x14ac:dyDescent="0.3">
      <c r="A53" s="1">
        <v>43880</v>
      </c>
      <c r="B53" s="2">
        <v>50</v>
      </c>
      <c r="C53" s="2">
        <f t="shared" si="1"/>
        <v>1.4700598135520853</v>
      </c>
      <c r="D53" s="4">
        <f t="shared" si="0"/>
        <v>2.6218512397691973</v>
      </c>
      <c r="E53" s="4">
        <f t="shared" si="2"/>
        <v>2.6218512397691973</v>
      </c>
      <c r="F53" s="4">
        <v>0</v>
      </c>
      <c r="G53" s="5">
        <f t="shared" si="3"/>
        <v>6.8741039234792769</v>
      </c>
    </row>
    <row r="54" spans="1:7" x14ac:dyDescent="0.3">
      <c r="A54" s="1">
        <v>43881</v>
      </c>
      <c r="B54" s="2">
        <v>51</v>
      </c>
      <c r="C54" s="2">
        <f t="shared" si="1"/>
        <v>1.4845298423431259</v>
      </c>
      <c r="D54" s="4">
        <f t="shared" si="0"/>
        <v>2.3634027466776208</v>
      </c>
      <c r="E54" s="4">
        <f t="shared" si="2"/>
        <v>2.3634027466776208</v>
      </c>
      <c r="F54" s="4">
        <v>0</v>
      </c>
      <c r="G54" s="5">
        <f t="shared" si="3"/>
        <v>5.5856725430033221</v>
      </c>
    </row>
    <row r="55" spans="1:7" x14ac:dyDescent="0.3">
      <c r="A55" s="1">
        <v>43882</v>
      </c>
      <c r="B55" s="2">
        <v>52</v>
      </c>
      <c r="C55" s="2">
        <f t="shared" si="1"/>
        <v>1.4985332569753178</v>
      </c>
      <c r="D55" s="4">
        <f t="shared" si="0"/>
        <v>2.132360640524904</v>
      </c>
      <c r="E55" s="4">
        <f t="shared" si="2"/>
        <v>2.132360640524904</v>
      </c>
      <c r="F55" s="4">
        <v>0</v>
      </c>
      <c r="G55" s="5">
        <f t="shared" si="3"/>
        <v>4.5469619012597793</v>
      </c>
    </row>
    <row r="56" spans="1:7" x14ac:dyDescent="0.3">
      <c r="A56" s="1">
        <v>43883</v>
      </c>
      <c r="B56" s="2">
        <v>53</v>
      </c>
      <c r="C56" s="2">
        <f t="shared" si="1"/>
        <v>1.5120992134614777</v>
      </c>
      <c r="D56" s="4">
        <f t="shared" si="0"/>
        <v>1.9256832153402932</v>
      </c>
      <c r="E56" s="4">
        <f t="shared" si="2"/>
        <v>1.9256832153402932</v>
      </c>
      <c r="F56" s="4">
        <v>0</v>
      </c>
      <c r="G56" s="5">
        <f t="shared" si="3"/>
        <v>3.7082558458433299</v>
      </c>
    </row>
    <row r="57" spans="1:7" x14ac:dyDescent="0.3">
      <c r="A57" s="1">
        <v>43884</v>
      </c>
      <c r="B57" s="2">
        <v>54</v>
      </c>
      <c r="C57" s="2">
        <f t="shared" si="1"/>
        <v>1.5252542177149535</v>
      </c>
      <c r="D57" s="4">
        <f t="shared" si="0"/>
        <v>1.7406668361001107</v>
      </c>
      <c r="E57" s="4">
        <f t="shared" si="2"/>
        <v>1.7406668361001107</v>
      </c>
      <c r="F57" s="4">
        <v>0</v>
      </c>
      <c r="G57" s="5">
        <f t="shared" si="3"/>
        <v>3.0299210342987699</v>
      </c>
    </row>
    <row r="58" spans="1:7" x14ac:dyDescent="0.3">
      <c r="A58" s="1">
        <v>43885</v>
      </c>
      <c r="B58" s="2">
        <v>55</v>
      </c>
      <c r="C58" s="2">
        <f t="shared" si="1"/>
        <v>1.538022437297426</v>
      </c>
      <c r="D58" s="4">
        <f t="shared" si="0"/>
        <v>1.574911856931229</v>
      </c>
      <c r="E58" s="4">
        <f t="shared" si="2"/>
        <v>1.574911856931229</v>
      </c>
    </row>
    <row r="59" spans="1:7" x14ac:dyDescent="0.3">
      <c r="A59" s="1">
        <v>43886</v>
      </c>
      <c r="B59" s="2">
        <v>56</v>
      </c>
      <c r="C59" s="2">
        <f t="shared" si="1"/>
        <v>1.5504259686322543</v>
      </c>
      <c r="D59" s="4">
        <f t="shared" si="0"/>
        <v>1.426290555741593</v>
      </c>
      <c r="E59" s="4">
        <f t="shared" si="2"/>
        <v>1.426290555741593</v>
      </c>
    </row>
    <row r="60" spans="1:7" x14ac:dyDescent="0.3">
      <c r="A60" s="1">
        <v>43887</v>
      </c>
      <c r="B60" s="2">
        <v>57</v>
      </c>
      <c r="C60" s="2">
        <f t="shared" si="1"/>
        <v>1.5624850671060999</v>
      </c>
      <c r="D60" s="4">
        <f t="shared" si="0"/>
        <v>1.2929175002841404</v>
      </c>
      <c r="E60" s="4">
        <f t="shared" si="2"/>
        <v>1.2929175002841404</v>
      </c>
    </row>
    <row r="61" spans="1:7" x14ac:dyDescent="0.3">
      <c r="A61" s="1">
        <v>43888</v>
      </c>
      <c r="B61" s="2">
        <v>58</v>
      </c>
      <c r="C61" s="2">
        <f t="shared" si="1"/>
        <v>1.5742183460771126</v>
      </c>
      <c r="D61" s="4">
        <f t="shared" si="0"/>
        <v>1.1731225103126768</v>
      </c>
      <c r="E61" s="4">
        <f t="shared" si="2"/>
        <v>1.1731225103126768</v>
      </c>
    </row>
    <row r="62" spans="1:7" x14ac:dyDescent="0.3">
      <c r="A62" s="1">
        <v>43889</v>
      </c>
      <c r="B62" s="2">
        <v>59</v>
      </c>
      <c r="C62" s="2">
        <f t="shared" si="1"/>
        <v>1.5856429496992446</v>
      </c>
      <c r="D62" s="4">
        <f t="shared" si="0"/>
        <v>1.0654262200609401</v>
      </c>
      <c r="E62" s="4">
        <f t="shared" si="2"/>
        <v>1.0654262200609401</v>
      </c>
      <c r="G62" s="4"/>
    </row>
    <row r="63" spans="1:7" s="10" customFormat="1" x14ac:dyDescent="0.3">
      <c r="A63" s="3">
        <v>43890</v>
      </c>
      <c r="B63" s="10">
        <v>60</v>
      </c>
      <c r="C63" s="10">
        <f t="shared" si="1"/>
        <v>1.5967747035909829</v>
      </c>
      <c r="D63" s="10">
        <f t="shared" si="0"/>
        <v>0.96851814624459531</v>
      </c>
      <c r="E63" s="10">
        <f t="shared" si="2"/>
        <v>0.96851814624459531</v>
      </c>
      <c r="G63" s="6"/>
    </row>
    <row r="64" spans="1:7" x14ac:dyDescent="0.3">
      <c r="A64" s="1">
        <v>43891</v>
      </c>
      <c r="B64" s="2">
        <v>61</v>
      </c>
      <c r="C64" s="2">
        <f t="shared" si="1"/>
        <v>1.6076282466718139</v>
      </c>
      <c r="D64" s="4">
        <f t="shared" si="0"/>
        <v>0.88123710930338028</v>
      </c>
      <c r="E64" s="4">
        <f t="shared" si="2"/>
        <v>0.88123710930338028</v>
      </c>
    </row>
    <row r="65" spans="1:7" x14ac:dyDescent="0.3">
      <c r="A65" s="1">
        <v>43892</v>
      </c>
      <c r="B65" s="2">
        <v>62</v>
      </c>
      <c r="C65" s="2">
        <f t="shared" si="1"/>
        <v>1.6182171469223046</v>
      </c>
      <c r="D65" s="4">
        <f t="shared" si="0"/>
        <v>0.80255382589296931</v>
      </c>
      <c r="E65" s="4">
        <f t="shared" si="2"/>
        <v>0.80255382589296931</v>
      </c>
      <c r="G65" s="4"/>
    </row>
    <row r="66" spans="1:7" x14ac:dyDescent="0.3">
      <c r="A66" s="1">
        <v>43893</v>
      </c>
      <c r="B66" s="2">
        <v>63</v>
      </c>
      <c r="C66" s="2">
        <f t="shared" si="1"/>
        <v>1.6285540033643651</v>
      </c>
      <c r="D66" s="4">
        <f t="shared" si="0"/>
        <v>0.73155547917568142</v>
      </c>
      <c r="E66" s="4">
        <f t="shared" si="2"/>
        <v>0.73155547917568142</v>
      </c>
    </row>
    <row r="67" spans="1:7" x14ac:dyDescent="0.3">
      <c r="A67" s="1">
        <v>43894</v>
      </c>
      <c r="B67" s="2">
        <v>64</v>
      </c>
      <c r="C67" s="2">
        <f t="shared" si="1"/>
        <v>1.6386505361843886</v>
      </c>
      <c r="D67" s="4">
        <f t="shared" si="0"/>
        <v>0.6674320736876993</v>
      </c>
      <c r="E67" s="4">
        <f t="shared" si="2"/>
        <v>0.6674320736876993</v>
      </c>
    </row>
    <row r="68" spans="1:7" x14ac:dyDescent="0.3">
      <c r="A68" s="1">
        <v>43895</v>
      </c>
      <c r="B68" s="2">
        <v>65</v>
      </c>
      <c r="C68" s="2">
        <f t="shared" si="1"/>
        <v>1.6485176666160783</v>
      </c>
      <c r="D68" s="4">
        <f t="shared" ref="D68:D81" si="4">$D$2*EXP(-((C68-$F$2)^2)/(2*$G$2))</f>
        <v>0.60946438899333866</v>
      </c>
      <c r="E68" s="4">
        <f t="shared" si="2"/>
        <v>0.60946438899333866</v>
      </c>
    </row>
    <row r="69" spans="1:7" x14ac:dyDescent="0.3">
      <c r="A69" s="1">
        <v>43896</v>
      </c>
      <c r="B69" s="2">
        <v>66</v>
      </c>
      <c r="C69" s="2">
        <f t="shared" ref="C69:C81" si="5">LOG(B69-$C$2)</f>
        <v>1.6581655879482682</v>
      </c>
      <c r="D69" s="4">
        <f t="shared" si="4"/>
        <v>0.55701335793502671</v>
      </c>
      <c r="E69" s="4">
        <f t="shared" ref="E69:E81" si="6">IFERROR(D69,0)</f>
        <v>0.55701335793502671</v>
      </c>
    </row>
    <row r="70" spans="1:7" x14ac:dyDescent="0.3">
      <c r="A70" s="1">
        <v>43897</v>
      </c>
      <c r="B70" s="2">
        <v>67</v>
      </c>
      <c r="C70" s="2">
        <f t="shared" si="5"/>
        <v>1.6676038288152839</v>
      </c>
      <c r="D70" s="4">
        <f t="shared" si="4"/>
        <v>0.50951070901783557</v>
      </c>
      <c r="E70" s="4">
        <f t="shared" si="6"/>
        <v>0.50951070901783557</v>
      </c>
    </row>
    <row r="71" spans="1:7" x14ac:dyDescent="0.3">
      <c r="A71" s="1">
        <v>43898</v>
      </c>
      <c r="B71" s="2">
        <v>68</v>
      </c>
      <c r="C71" s="2">
        <f t="shared" si="5"/>
        <v>1.6768413097549879</v>
      </c>
      <c r="D71" s="4">
        <f t="shared" si="4"/>
        <v>0.46645072699332896</v>
      </c>
      <c r="E71" s="4">
        <f t="shared" si="6"/>
        <v>0.46645072699332896</v>
      </c>
    </row>
    <row r="72" spans="1:7" x14ac:dyDescent="0.3">
      <c r="A72" s="1">
        <v>43899</v>
      </c>
      <c r="B72" s="2">
        <v>69</v>
      </c>
      <c r="C72" s="2">
        <f t="shared" si="5"/>
        <v>1.6858863938759969</v>
      </c>
      <c r="D72" s="4">
        <f t="shared" si="4"/>
        <v>0.42738300017338376</v>
      </c>
      <c r="E72" s="4">
        <f t="shared" si="6"/>
        <v>0.42738300017338376</v>
      </c>
    </row>
    <row r="73" spans="1:7" x14ac:dyDescent="0.3">
      <c r="A73" s="1">
        <v>43900</v>
      </c>
      <c r="B73" s="2">
        <v>70</v>
      </c>
      <c r="C73" s="2">
        <f t="shared" si="5"/>
        <v>1.694746932355343</v>
      </c>
      <c r="D73" s="4">
        <f t="shared" si="4"/>
        <v>0.39190603688431408</v>
      </c>
      <c r="E73" s="4">
        <f t="shared" si="6"/>
        <v>0.39190603688431408</v>
      </c>
    </row>
    <row r="74" spans="1:7" x14ac:dyDescent="0.3">
      <c r="A74" s="1">
        <v>43901</v>
      </c>
      <c r="B74" s="2">
        <v>71</v>
      </c>
      <c r="C74" s="2">
        <f t="shared" si="5"/>
        <v>1.7034303053868805</v>
      </c>
      <c r="D74" s="4">
        <f t="shared" si="4"/>
        <v>0.35966164646182353</v>
      </c>
      <c r="E74" s="4">
        <f t="shared" si="6"/>
        <v>0.35966164646182353</v>
      </c>
    </row>
    <row r="75" spans="1:7" x14ac:dyDescent="0.3">
      <c r="A75" s="1">
        <v>43902</v>
      </c>
      <c r="B75" s="2">
        <v>72</v>
      </c>
      <c r="C75" s="2">
        <f t="shared" si="5"/>
        <v>1.7119434591156029</v>
      </c>
      <c r="D75" s="4">
        <f t="shared" si="4"/>
        <v>0.33032999213476377</v>
      </c>
      <c r="E75" s="4">
        <f t="shared" si="6"/>
        <v>0.33032999213476377</v>
      </c>
    </row>
    <row r="76" spans="1:7" x14ac:dyDescent="0.3">
      <c r="A76" s="1">
        <v>43903</v>
      </c>
      <c r="B76" s="2">
        <v>73</v>
      </c>
      <c r="C76" s="2">
        <f t="shared" si="5"/>
        <v>1.7202929390209958</v>
      </c>
      <c r="D76" s="4">
        <f t="shared" si="4"/>
        <v>0.3036252339951917</v>
      </c>
      <c r="E76" s="4">
        <f t="shared" si="6"/>
        <v>0.3036252339951917</v>
      </c>
    </row>
    <row r="77" spans="1:7" x14ac:dyDescent="0.3">
      <c r="A77" s="1">
        <v>43904</v>
      </c>
      <c r="B77" s="2">
        <v>74</v>
      </c>
      <c r="C77" s="2">
        <f t="shared" si="5"/>
        <v>1.7284849201513888</v>
      </c>
      <c r="D77" s="4">
        <f t="shared" si="4"/>
        <v>0.27929169001162968</v>
      </c>
      <c r="E77" s="4">
        <f t="shared" si="6"/>
        <v>0.27929169001162968</v>
      </c>
    </row>
    <row r="78" spans="1:7" x14ac:dyDescent="0.3">
      <c r="A78" s="1">
        <v>43905</v>
      </c>
      <c r="B78" s="2">
        <v>75</v>
      </c>
      <c r="C78" s="2">
        <f t="shared" si="5"/>
        <v>1.736525234559164</v>
      </c>
      <c r="D78" s="4">
        <f t="shared" si="4"/>
        <v>0.25710045175822621</v>
      </c>
      <c r="E78" s="4">
        <f t="shared" si="6"/>
        <v>0.25710045175822621</v>
      </c>
    </row>
    <row r="79" spans="1:7" x14ac:dyDescent="0.3">
      <c r="A79" s="1">
        <v>43906</v>
      </c>
      <c r="B79" s="2">
        <v>76</v>
      </c>
      <c r="C79" s="2">
        <f t="shared" si="5"/>
        <v>1.7444193962421555</v>
      </c>
      <c r="D79" s="4">
        <f t="shared" si="4"/>
        <v>0.23684639927323164</v>
      </c>
      <c r="E79" s="4">
        <f t="shared" si="6"/>
        <v>0.23684639927323164</v>
      </c>
    </row>
    <row r="80" spans="1:7" x14ac:dyDescent="0.3">
      <c r="A80" s="1">
        <v>43907</v>
      </c>
      <c r="B80" s="2">
        <v>77</v>
      </c>
      <c r="C80" s="2">
        <f t="shared" si="5"/>
        <v>1.7521726238584074</v>
      </c>
      <c r="D80" s="4">
        <f t="shared" si="4"/>
        <v>0.21834556630552296</v>
      </c>
      <c r="E80" s="4">
        <f t="shared" si="6"/>
        <v>0.21834556630552296</v>
      </c>
    </row>
    <row r="81" spans="1:5" x14ac:dyDescent="0.3">
      <c r="A81" s="1">
        <v>43908</v>
      </c>
      <c r="B81" s="2">
        <v>78</v>
      </c>
      <c r="C81" s="2">
        <f t="shared" si="5"/>
        <v>1.7597898614486562</v>
      </c>
      <c r="D81" s="4">
        <f t="shared" si="4"/>
        <v>0.20143281324127513</v>
      </c>
      <c r="E81" s="4">
        <f t="shared" si="6"/>
        <v>0.20143281324127513</v>
      </c>
    </row>
  </sheetData>
  <conditionalFormatting sqref="F4:F1048576">
    <cfRule type="colorScale" priority="26">
      <colorScale>
        <cfvo type="min"/>
        <cfvo type="percentile" val="50"/>
        <cfvo type="max"/>
        <color rgb="FF63BE7B"/>
        <color rgb="FFFFEB84"/>
        <color rgb="FFF8696B"/>
      </colorScale>
    </cfRule>
  </conditionalFormatting>
  <conditionalFormatting sqref="Q5">
    <cfRule type="colorScale" priority="23">
      <colorScale>
        <cfvo type="min"/>
        <cfvo type="percentile" val="50"/>
        <cfvo type="max"/>
        <color rgb="FF63BE7B"/>
        <color rgb="FFFFEB84"/>
        <color rgb="FFF8696B"/>
      </colorScale>
    </cfRule>
  </conditionalFormatting>
  <conditionalFormatting sqref="Q6">
    <cfRule type="colorScale" priority="20">
      <colorScale>
        <cfvo type="min"/>
        <cfvo type="percentile" val="50"/>
        <cfvo type="max"/>
        <color rgb="FF63BE7B"/>
        <color rgb="FFFFEB84"/>
        <color rgb="FFF8696B"/>
      </colorScale>
    </cfRule>
  </conditionalFormatting>
  <conditionalFormatting sqref="Q7">
    <cfRule type="colorScale" priority="19">
      <colorScale>
        <cfvo type="min"/>
        <cfvo type="percentile" val="50"/>
        <cfvo type="max"/>
        <color rgb="FF63BE7B"/>
        <color rgb="FFFFEB84"/>
        <color rgb="FFF8696B"/>
      </colorScale>
    </cfRule>
  </conditionalFormatting>
  <conditionalFormatting sqref="Q8">
    <cfRule type="colorScale" priority="18">
      <colorScale>
        <cfvo type="min"/>
        <cfvo type="percentile" val="50"/>
        <cfvo type="max"/>
        <color rgb="FF63BE7B"/>
        <color rgb="FFFFEB84"/>
        <color rgb="FFF8696B"/>
      </colorScale>
    </cfRule>
  </conditionalFormatting>
  <conditionalFormatting sqref="Q9">
    <cfRule type="colorScale" priority="17">
      <colorScale>
        <cfvo type="min"/>
        <cfvo type="percentile" val="50"/>
        <cfvo type="max"/>
        <color rgb="FF63BE7B"/>
        <color rgb="FFFFEB84"/>
        <color rgb="FFF8696B"/>
      </colorScale>
    </cfRule>
  </conditionalFormatting>
  <conditionalFormatting sqref="Q10">
    <cfRule type="colorScale" priority="16">
      <colorScale>
        <cfvo type="min"/>
        <cfvo type="percentile" val="50"/>
        <cfvo type="max"/>
        <color rgb="FF63BE7B"/>
        <color rgb="FFFFEB84"/>
        <color rgb="FFF8696B"/>
      </colorScale>
    </cfRule>
  </conditionalFormatting>
  <conditionalFormatting sqref="Q11">
    <cfRule type="colorScale" priority="15">
      <colorScale>
        <cfvo type="min"/>
        <cfvo type="percentile" val="50"/>
        <cfvo type="max"/>
        <color rgb="FF63BE7B"/>
        <color rgb="FFFFEB84"/>
        <color rgb="FFF8696B"/>
      </colorScale>
    </cfRule>
  </conditionalFormatting>
  <conditionalFormatting sqref="Q12">
    <cfRule type="colorScale" priority="14">
      <colorScale>
        <cfvo type="min"/>
        <cfvo type="percentile" val="50"/>
        <cfvo type="max"/>
        <color rgb="FF63BE7B"/>
        <color rgb="FFFFEB84"/>
        <color rgb="FFF8696B"/>
      </colorScale>
    </cfRule>
  </conditionalFormatting>
  <conditionalFormatting sqref="Q13">
    <cfRule type="colorScale" priority="13">
      <colorScale>
        <cfvo type="min"/>
        <cfvo type="percentile" val="50"/>
        <cfvo type="max"/>
        <color rgb="FF63BE7B"/>
        <color rgb="FFFFEB84"/>
        <color rgb="FFF8696B"/>
      </colorScale>
    </cfRule>
  </conditionalFormatting>
  <conditionalFormatting sqref="Q14">
    <cfRule type="colorScale" priority="12">
      <colorScale>
        <cfvo type="min"/>
        <cfvo type="percentile" val="50"/>
        <cfvo type="max"/>
        <color rgb="FF63BE7B"/>
        <color rgb="FFFFEB84"/>
        <color rgb="FFF8696B"/>
      </colorScale>
    </cfRule>
  </conditionalFormatting>
  <conditionalFormatting sqref="Q15">
    <cfRule type="colorScale" priority="11">
      <colorScale>
        <cfvo type="min"/>
        <cfvo type="percentile" val="50"/>
        <cfvo type="max"/>
        <color rgb="FF63BE7B"/>
        <color rgb="FFFFEB84"/>
        <color rgb="FFF8696B"/>
      </colorScale>
    </cfRule>
  </conditionalFormatting>
  <conditionalFormatting sqref="Q16">
    <cfRule type="colorScale" priority="10">
      <colorScale>
        <cfvo type="min"/>
        <cfvo type="percentile" val="50"/>
        <cfvo type="max"/>
        <color rgb="FF63BE7B"/>
        <color rgb="FFFFEB84"/>
        <color rgb="FFF8696B"/>
      </colorScale>
    </cfRule>
  </conditionalFormatting>
  <conditionalFormatting sqref="Q17">
    <cfRule type="colorScale" priority="9">
      <colorScale>
        <cfvo type="min"/>
        <cfvo type="percentile" val="50"/>
        <cfvo type="max"/>
        <color rgb="FF63BE7B"/>
        <color rgb="FFFFEB84"/>
        <color rgb="FFF8696B"/>
      </colorScale>
    </cfRule>
  </conditionalFormatting>
  <conditionalFormatting sqref="Q18">
    <cfRule type="colorScale" priority="8">
      <colorScale>
        <cfvo type="min"/>
        <cfvo type="percentile" val="50"/>
        <cfvo type="max"/>
        <color rgb="FF63BE7B"/>
        <color rgb="FFFFEB84"/>
        <color rgb="FFF8696B"/>
      </colorScale>
    </cfRule>
  </conditionalFormatting>
  <conditionalFormatting sqref="Q19">
    <cfRule type="colorScale" priority="7">
      <colorScale>
        <cfvo type="min"/>
        <cfvo type="percentile" val="50"/>
        <cfvo type="max"/>
        <color rgb="FF63BE7B"/>
        <color rgb="FFFFEB84"/>
        <color rgb="FFF8696B"/>
      </colorScale>
    </cfRule>
  </conditionalFormatting>
  <conditionalFormatting sqref="Q20">
    <cfRule type="colorScale" priority="6">
      <colorScale>
        <cfvo type="min"/>
        <cfvo type="percentile" val="50"/>
        <cfvo type="max"/>
        <color rgb="FF63BE7B"/>
        <color rgb="FFFFEB84"/>
        <color rgb="FFF8696B"/>
      </colorScale>
    </cfRule>
  </conditionalFormatting>
  <conditionalFormatting sqref="Q21">
    <cfRule type="colorScale" priority="5">
      <colorScale>
        <cfvo type="min"/>
        <cfvo type="percentile" val="50"/>
        <cfvo type="max"/>
        <color rgb="FF63BE7B"/>
        <color rgb="FFFFEB84"/>
        <color rgb="FFF8696B"/>
      </colorScale>
    </cfRule>
  </conditionalFormatting>
  <conditionalFormatting sqref="Q22">
    <cfRule type="colorScale" priority="4">
      <colorScale>
        <cfvo type="min"/>
        <cfvo type="percentile" val="50"/>
        <cfvo type="max"/>
        <color rgb="FF63BE7B"/>
        <color rgb="FFFFEB84"/>
        <color rgb="FFF8696B"/>
      </colorScale>
    </cfRule>
  </conditionalFormatting>
  <conditionalFormatting sqref="Q23">
    <cfRule type="colorScale" priority="3">
      <colorScale>
        <cfvo type="min"/>
        <cfvo type="percentile" val="50"/>
        <cfvo type="max"/>
        <color rgb="FF63BE7B"/>
        <color rgb="FFFFEB84"/>
        <color rgb="FFF8696B"/>
      </colorScale>
    </cfRule>
  </conditionalFormatting>
  <conditionalFormatting sqref="Q24">
    <cfRule type="colorScale" priority="2">
      <colorScale>
        <cfvo type="min"/>
        <cfvo type="percentile" val="50"/>
        <cfvo type="max"/>
        <color rgb="FF63BE7B"/>
        <color rgb="FFFFEB84"/>
        <color rgb="FFF8696B"/>
      </colorScale>
    </cfRule>
  </conditionalFormatting>
  <conditionalFormatting sqref="Q25">
    <cfRule type="colorScale" priority="1">
      <colorScale>
        <cfvo type="min"/>
        <cfvo type="percentile" val="50"/>
        <cfvo type="max"/>
        <color rgb="FF63BE7B"/>
        <color rgb="FFFFEB84"/>
        <color rgb="FFF8696B"/>
      </colorScale>
    </cfRule>
  </conditionalFormatting>
  <conditionalFormatting sqref="D4:E81">
    <cfRule type="colorScale" priority="38">
      <colorScale>
        <cfvo type="num" val="0.5"/>
        <cfvo type="num" val="0.5"/>
        <cfvo type="max"/>
        <color rgb="FF63BE7B"/>
        <color rgb="FFFFEB84"/>
        <color rgb="FFF8696B"/>
      </colorScale>
    </cfRule>
  </conditionalFormatting>
  <conditionalFormatting sqref="E4:F81">
    <cfRule type="colorScale" priority="42">
      <colorScale>
        <cfvo type="min"/>
        <cfvo type="percentile" val="50"/>
        <cfvo type="max"/>
        <color rgb="FF63BE7B"/>
        <color rgb="FFFFEB84"/>
        <color rgb="FFF8696B"/>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59BB4-AB65-40F2-B622-4320D923A218}">
  <dimension ref="A1:V158"/>
  <sheetViews>
    <sheetView tabSelected="1" workbookViewId="0">
      <selection activeCell="P104" sqref="P104"/>
    </sheetView>
  </sheetViews>
  <sheetFormatPr defaultRowHeight="14.4" x14ac:dyDescent="0.3"/>
  <cols>
    <col min="1" max="1" width="10.33203125" style="4" bestFit="1" customWidth="1"/>
    <col min="2" max="3" width="8.88671875" style="2"/>
    <col min="4" max="4" width="12" style="4" bestFit="1" customWidth="1"/>
    <col min="5" max="6" width="12" style="4" customWidth="1"/>
    <col min="7" max="7" width="8.88671875" style="4"/>
    <col min="8" max="8" width="10.44140625" style="5" bestFit="1" customWidth="1"/>
    <col min="9" max="9" width="12" style="4" bestFit="1" customWidth="1"/>
    <col min="10" max="14" width="8.88671875" style="4"/>
    <col min="15" max="15" width="11" style="4" bestFit="1" customWidth="1"/>
    <col min="16" max="20" width="8.88671875" style="4"/>
    <col min="21" max="21" width="13" style="4" customWidth="1"/>
    <col min="22" max="22" width="13.77734375" style="4" customWidth="1"/>
    <col min="23" max="27" width="8.88671875" style="4"/>
    <col min="28" max="28" width="12" style="4" bestFit="1" customWidth="1"/>
    <col min="29" max="16384" width="8.88671875" style="4"/>
  </cols>
  <sheetData>
    <row r="1" spans="1:22" x14ac:dyDescent="0.3">
      <c r="C1" s="2" t="s">
        <v>3</v>
      </c>
      <c r="D1" s="4" t="s">
        <v>0</v>
      </c>
      <c r="G1" s="4" t="s">
        <v>1</v>
      </c>
      <c r="H1" s="5" t="s">
        <v>2</v>
      </c>
      <c r="I1" s="4" t="s">
        <v>4</v>
      </c>
    </row>
    <row r="2" spans="1:22" x14ac:dyDescent="0.3">
      <c r="B2" s="8"/>
      <c r="C2" s="8">
        <v>1.5695447304438023E-4</v>
      </c>
      <c r="D2" s="8">
        <v>3330.6465747205684</v>
      </c>
      <c r="E2" s="8"/>
      <c r="F2" s="8"/>
      <c r="G2" s="8">
        <v>1.5524255455141001</v>
      </c>
      <c r="H2" s="9">
        <v>6.7204331552972868E-3</v>
      </c>
      <c r="I2" s="10">
        <f>SUM(H4:H45)</f>
        <v>1569102.1098526749</v>
      </c>
    </row>
    <row r="3" spans="1:22" x14ac:dyDescent="0.3">
      <c r="A3" s="5" t="s">
        <v>8</v>
      </c>
      <c r="B3" s="2" t="s">
        <v>11</v>
      </c>
      <c r="C3" s="2" t="s">
        <v>10</v>
      </c>
      <c r="D3" s="4" t="s">
        <v>5</v>
      </c>
      <c r="E3" s="4" t="s">
        <v>6</v>
      </c>
      <c r="F3" s="4" t="s">
        <v>43</v>
      </c>
      <c r="G3" s="4" t="s">
        <v>44</v>
      </c>
      <c r="H3" s="5" t="s">
        <v>9</v>
      </c>
      <c r="I3" s="5" t="s">
        <v>35</v>
      </c>
    </row>
    <row r="4" spans="1:22" x14ac:dyDescent="0.3">
      <c r="A4" s="1">
        <v>43831</v>
      </c>
      <c r="B4" s="2">
        <v>1</v>
      </c>
      <c r="C4" s="2">
        <f t="shared" ref="C4:C35" si="0">LOG(B4-$C$2)</f>
        <v>-6.8169811471600775E-5</v>
      </c>
      <c r="D4" s="4">
        <f t="shared" ref="D4:D35" si="1">$D$2*EXP(-((C4-$G$2)^2)/(2*$H$2))</f>
        <v>4.407342329069533E-75</v>
      </c>
      <c r="E4" s="4">
        <f>IFERROR(D4,0)</f>
        <v>4.407342329069533E-75</v>
      </c>
      <c r="H4" s="5">
        <f>(G4-E4)^2</f>
        <v>1.9424666405608056E-149</v>
      </c>
      <c r="I4" s="4">
        <f>E4</f>
        <v>4.407342329069533E-75</v>
      </c>
    </row>
    <row r="5" spans="1:22" x14ac:dyDescent="0.3">
      <c r="A5" s="1">
        <v>43832</v>
      </c>
      <c r="B5" s="2">
        <v>2</v>
      </c>
      <c r="C5" s="2">
        <f t="shared" si="0"/>
        <v>0.30099591209579496</v>
      </c>
      <c r="D5" s="4">
        <f t="shared" si="1"/>
        <v>8.3227702072916459E-48</v>
      </c>
      <c r="E5" s="4">
        <f t="shared" ref="E5:E68" si="2">IFERROR(D5,0)</f>
        <v>8.3227702072916459E-48</v>
      </c>
      <c r="F5" s="4">
        <f>E5-E4</f>
        <v>8.3227702072916459E-48</v>
      </c>
      <c r="H5" s="5">
        <f t="shared" ref="H5:H68" si="3">(G5-E5)^2</f>
        <v>6.9268503923381431E-95</v>
      </c>
      <c r="I5" s="4">
        <f>E5+I4</f>
        <v>8.3227702072916459E-48</v>
      </c>
      <c r="P5" s="2"/>
      <c r="T5" s="5"/>
    </row>
    <row r="6" spans="1:22" x14ac:dyDescent="0.3">
      <c r="A6" s="1">
        <v>43833</v>
      </c>
      <c r="B6" s="2">
        <v>3</v>
      </c>
      <c r="C6" s="2">
        <f t="shared" si="0"/>
        <v>0.47709853263808416</v>
      </c>
      <c r="D6" s="4">
        <f t="shared" si="1"/>
        <v>1.4448954592126706E-34</v>
      </c>
      <c r="E6" s="4">
        <f t="shared" si="2"/>
        <v>1.4448954592126706E-34</v>
      </c>
      <c r="F6" s="4">
        <f t="shared" ref="F6:F69" si="4">E6-E5</f>
        <v>1.4448954592125875E-34</v>
      </c>
      <c r="H6" s="5">
        <f t="shared" si="3"/>
        <v>2.0877228880533943E-68</v>
      </c>
      <c r="I6" s="4">
        <f t="shared" ref="I6:I69" si="5">E6+I5</f>
        <v>1.4448954592127538E-34</v>
      </c>
      <c r="P6" s="2"/>
      <c r="T6" s="5"/>
      <c r="U6" s="5"/>
      <c r="V6" s="5"/>
    </row>
    <row r="7" spans="1:22" x14ac:dyDescent="0.3">
      <c r="A7" s="1">
        <v>43834</v>
      </c>
      <c r="B7" s="2">
        <v>4</v>
      </c>
      <c r="C7" s="2">
        <f t="shared" si="0"/>
        <v>0.60204294987823048</v>
      </c>
      <c r="D7" s="4">
        <f t="shared" si="1"/>
        <v>2.1772661161315802E-26</v>
      </c>
      <c r="E7" s="4">
        <f t="shared" si="2"/>
        <v>2.1772661161315802E-26</v>
      </c>
      <c r="F7" s="4">
        <f t="shared" si="4"/>
        <v>2.1772661016826255E-26</v>
      </c>
      <c r="H7" s="5">
        <f t="shared" si="3"/>
        <v>4.7404877404546957E-52</v>
      </c>
      <c r="I7" s="4">
        <f t="shared" si="5"/>
        <v>2.1772661305805349E-26</v>
      </c>
      <c r="P7" s="2"/>
      <c r="T7" s="5"/>
      <c r="U7" s="5"/>
      <c r="V7" s="5"/>
    </row>
    <row r="8" spans="1:22" x14ac:dyDescent="0.3">
      <c r="A8" s="1">
        <v>43835</v>
      </c>
      <c r="B8" s="2">
        <v>5</v>
      </c>
      <c r="C8" s="2">
        <f t="shared" si="0"/>
        <v>0.69895637122972931</v>
      </c>
      <c r="D8" s="4">
        <f t="shared" si="1"/>
        <v>9.6944802844287556E-21</v>
      </c>
      <c r="E8" s="4">
        <f t="shared" si="2"/>
        <v>9.6944802844287556E-21</v>
      </c>
      <c r="F8" s="4">
        <f t="shared" si="4"/>
        <v>9.6944585117675946E-21</v>
      </c>
      <c r="H8" s="5">
        <f t="shared" si="3"/>
        <v>9.3982947985177839E-41</v>
      </c>
      <c r="I8" s="4">
        <f t="shared" si="5"/>
        <v>9.6945020570900611E-21</v>
      </c>
      <c r="P8" s="2"/>
      <c r="T8" s="5"/>
      <c r="U8" s="5"/>
      <c r="V8" s="5"/>
    </row>
    <row r="9" spans="1:22" x14ac:dyDescent="0.3">
      <c r="A9" s="1">
        <v>43836</v>
      </c>
      <c r="B9" s="2">
        <v>6</v>
      </c>
      <c r="C9" s="2">
        <f t="shared" si="0"/>
        <v>0.77813988949145552</v>
      </c>
      <c r="D9" s="4">
        <f t="shared" si="1"/>
        <v>1.4164356764426007E-16</v>
      </c>
      <c r="E9" s="4">
        <f t="shared" si="2"/>
        <v>1.4164356764426007E-16</v>
      </c>
      <c r="F9" s="4">
        <f t="shared" si="4"/>
        <v>1.4163387316397563E-16</v>
      </c>
      <c r="H9" s="5">
        <f t="shared" si="3"/>
        <v>2.0062900254994079E-32</v>
      </c>
      <c r="I9" s="4">
        <f t="shared" si="5"/>
        <v>1.4165326214631717E-16</v>
      </c>
      <c r="P9" s="2"/>
      <c r="T9" s="5"/>
      <c r="U9" s="5"/>
      <c r="V9" s="5"/>
    </row>
    <row r="10" spans="1:22" x14ac:dyDescent="0.3">
      <c r="A10" s="1">
        <v>43837</v>
      </c>
      <c r="B10" s="2">
        <v>7</v>
      </c>
      <c r="C10" s="2">
        <f t="shared" si="0"/>
        <v>0.84508830212486274</v>
      </c>
      <c r="D10" s="4">
        <f t="shared" si="1"/>
        <v>2.2711634091567164E-13</v>
      </c>
      <c r="E10" s="4">
        <f t="shared" si="2"/>
        <v>2.2711634091567164E-13</v>
      </c>
      <c r="F10" s="4">
        <f t="shared" si="4"/>
        <v>2.2697469734802738E-13</v>
      </c>
      <c r="H10" s="5">
        <f t="shared" si="3"/>
        <v>5.1581832310923588E-26</v>
      </c>
      <c r="I10" s="4">
        <f t="shared" si="5"/>
        <v>2.2725799417781796E-13</v>
      </c>
      <c r="P10" s="2"/>
      <c r="T10" s="5"/>
      <c r="U10" s="5"/>
      <c r="V10" s="5"/>
    </row>
    <row r="11" spans="1:22" x14ac:dyDescent="0.3">
      <c r="A11" s="1">
        <v>43838</v>
      </c>
      <c r="B11" s="2">
        <v>8</v>
      </c>
      <c r="C11" s="2">
        <f t="shared" si="0"/>
        <v>0.90308146635066466</v>
      </c>
      <c r="D11" s="4">
        <f t="shared" si="1"/>
        <v>7.9151657510723437E-11</v>
      </c>
      <c r="E11" s="4">
        <f t="shared" si="2"/>
        <v>7.9151657510723437E-11</v>
      </c>
      <c r="F11" s="4">
        <f t="shared" si="4"/>
        <v>7.8924541169807761E-11</v>
      </c>
      <c r="H11" s="5">
        <f t="shared" si="3"/>
        <v>6.2649848866948615E-21</v>
      </c>
      <c r="I11" s="4">
        <f t="shared" si="5"/>
        <v>7.9378915504901251E-11</v>
      </c>
      <c r="P11" s="2"/>
      <c r="T11" s="5"/>
      <c r="U11" s="5"/>
      <c r="V11" s="5"/>
    </row>
    <row r="12" spans="1:22" x14ac:dyDescent="0.3">
      <c r="A12" s="1">
        <v>43839</v>
      </c>
      <c r="B12" s="2">
        <v>9</v>
      </c>
      <c r="C12" s="2">
        <f t="shared" si="0"/>
        <v>0.95423493554422112</v>
      </c>
      <c r="D12" s="4">
        <f t="shared" si="1"/>
        <v>9.1293856717446426E-9</v>
      </c>
      <c r="E12" s="4">
        <f t="shared" si="2"/>
        <v>9.1293856717446426E-9</v>
      </c>
      <c r="F12" s="4">
        <f t="shared" si="4"/>
        <v>9.050234014233919E-9</v>
      </c>
      <c r="H12" s="5">
        <f t="shared" si="3"/>
        <v>8.3345682743456381E-17</v>
      </c>
      <c r="I12" s="4">
        <f t="shared" si="5"/>
        <v>9.2087645872495446E-9</v>
      </c>
      <c r="P12" s="2"/>
      <c r="T12" s="5"/>
      <c r="U12" s="5"/>
      <c r="V12" s="5"/>
    </row>
    <row r="13" spans="1:22" x14ac:dyDescent="0.3">
      <c r="A13" s="1">
        <v>43840</v>
      </c>
      <c r="B13" s="2">
        <v>10</v>
      </c>
      <c r="C13" s="2">
        <f t="shared" si="0"/>
        <v>0.99999318350035049</v>
      </c>
      <c r="D13" s="4">
        <f t="shared" si="1"/>
        <v>4.5883615178226543E-7</v>
      </c>
      <c r="E13" s="4">
        <f t="shared" si="2"/>
        <v>4.5883615178226543E-7</v>
      </c>
      <c r="F13" s="4">
        <f t="shared" si="4"/>
        <v>4.497067661105208E-7</v>
      </c>
      <c r="H13" s="5">
        <f t="shared" si="3"/>
        <v>2.1053061418235813E-13</v>
      </c>
      <c r="I13" s="4">
        <f t="shared" si="5"/>
        <v>4.6804491636951499E-7</v>
      </c>
      <c r="P13" s="2"/>
      <c r="T13" s="5"/>
      <c r="U13" s="5"/>
      <c r="V13" s="5"/>
    </row>
    <row r="14" spans="1:22" x14ac:dyDescent="0.3">
      <c r="A14" s="1">
        <v>43841</v>
      </c>
      <c r="B14" s="2">
        <v>11</v>
      </c>
      <c r="C14" s="2">
        <f t="shared" si="0"/>
        <v>1.041386488344783</v>
      </c>
      <c r="D14" s="4">
        <f t="shared" si="1"/>
        <v>1.2134696212069677E-5</v>
      </c>
      <c r="E14" s="4">
        <f t="shared" si="2"/>
        <v>1.2134696212069677E-5</v>
      </c>
      <c r="F14" s="4">
        <f t="shared" si="4"/>
        <v>1.1675860060287413E-5</v>
      </c>
      <c r="H14" s="5">
        <f t="shared" si="3"/>
        <v>1.4725085215921816E-10</v>
      </c>
      <c r="I14" s="4">
        <f t="shared" si="5"/>
        <v>1.2602741128439191E-5</v>
      </c>
      <c r="P14" s="2"/>
      <c r="T14" s="5"/>
      <c r="U14" s="5"/>
      <c r="V14" s="5"/>
    </row>
    <row r="15" spans="1:22" x14ac:dyDescent="0.3">
      <c r="A15" s="1">
        <v>43842</v>
      </c>
      <c r="B15" s="2">
        <v>12</v>
      </c>
      <c r="C15" s="2">
        <f t="shared" si="0"/>
        <v>1.0791755656386801</v>
      </c>
      <c r="D15" s="4">
        <f t="shared" si="1"/>
        <v>1.9313770128468025E-4</v>
      </c>
      <c r="E15" s="4">
        <f t="shared" si="2"/>
        <v>1.9313770128468025E-4</v>
      </c>
      <c r="F15" s="4">
        <f t="shared" si="4"/>
        <v>1.8100300507261057E-4</v>
      </c>
      <c r="H15" s="5">
        <f t="shared" si="3"/>
        <v>3.7302171657530379E-8</v>
      </c>
      <c r="I15" s="4">
        <f t="shared" si="5"/>
        <v>2.0574044241311945E-4</v>
      </c>
      <c r="P15" s="2"/>
      <c r="T15" s="5"/>
      <c r="U15" s="5"/>
      <c r="V15" s="5"/>
    </row>
    <row r="16" spans="1:22" x14ac:dyDescent="0.3">
      <c r="A16" s="1">
        <v>43843</v>
      </c>
      <c r="B16" s="2">
        <v>13</v>
      </c>
      <c r="C16" s="2">
        <f t="shared" si="0"/>
        <v>1.1139381088550639</v>
      </c>
      <c r="D16" s="4">
        <f t="shared" si="1"/>
        <v>2.041538781755615E-3</v>
      </c>
      <c r="E16" s="4">
        <f t="shared" si="2"/>
        <v>2.041538781755615E-3</v>
      </c>
      <c r="F16" s="4">
        <f t="shared" si="4"/>
        <v>1.8484010804709348E-3</v>
      </c>
      <c r="H16" s="5">
        <f t="shared" si="3"/>
        <v>4.1678805974122003E-6</v>
      </c>
      <c r="I16" s="4">
        <f t="shared" si="5"/>
        <v>2.2472792241687344E-3</v>
      </c>
      <c r="P16" s="2"/>
      <c r="T16" s="5"/>
      <c r="U16" s="5"/>
      <c r="V16" s="5"/>
    </row>
    <row r="17" spans="1:22" x14ac:dyDescent="0.3">
      <c r="A17" s="1">
        <v>43844</v>
      </c>
      <c r="B17" s="2">
        <v>14</v>
      </c>
      <c r="C17" s="2">
        <f t="shared" si="0"/>
        <v>1.1461231667608343</v>
      </c>
      <c r="D17" s="4">
        <f t="shared" si="1"/>
        <v>1.5434570480829671E-2</v>
      </c>
      <c r="E17" s="4">
        <f t="shared" si="2"/>
        <v>1.5434570480829671E-2</v>
      </c>
      <c r="F17" s="4">
        <f t="shared" si="4"/>
        <v>1.3393031699074055E-2</v>
      </c>
      <c r="H17" s="5">
        <f t="shared" si="3"/>
        <v>2.3822596592769867E-4</v>
      </c>
      <c r="I17" s="4">
        <f t="shared" si="5"/>
        <v>1.7681849704998406E-2</v>
      </c>
      <c r="P17" s="2"/>
      <c r="T17" s="5"/>
      <c r="U17" s="5"/>
      <c r="V17" s="5"/>
    </row>
    <row r="18" spans="1:22" x14ac:dyDescent="0.3">
      <c r="A18" s="1">
        <v>43845</v>
      </c>
      <c r="B18" s="2">
        <v>15</v>
      </c>
      <c r="C18" s="2">
        <f t="shared" si="0"/>
        <v>1.1760867147344694</v>
      </c>
      <c r="D18" s="4">
        <f t="shared" si="1"/>
        <v>8.8353134058226451E-2</v>
      </c>
      <c r="E18" s="4">
        <f t="shared" si="2"/>
        <v>8.8353134058226451E-2</v>
      </c>
      <c r="F18" s="4">
        <f t="shared" si="4"/>
        <v>7.2918563577396775E-2</v>
      </c>
      <c r="H18" s="5">
        <f t="shared" si="3"/>
        <v>7.8062762979109347E-3</v>
      </c>
      <c r="I18" s="4">
        <f t="shared" si="5"/>
        <v>0.10603498376322486</v>
      </c>
      <c r="P18" s="2"/>
      <c r="T18" s="5"/>
      <c r="U18" s="5"/>
      <c r="V18" s="5"/>
    </row>
    <row r="19" spans="1:22" x14ac:dyDescent="0.3">
      <c r="A19" s="1">
        <v>43846</v>
      </c>
      <c r="B19" s="2">
        <v>16</v>
      </c>
      <c r="C19" s="2">
        <f t="shared" si="0"/>
        <v>1.2041157223561816</v>
      </c>
      <c r="D19" s="4">
        <f t="shared" si="1"/>
        <v>0.40041158266712473</v>
      </c>
      <c r="E19" s="4">
        <f t="shared" si="2"/>
        <v>0.40041158266712473</v>
      </c>
      <c r="F19" s="4">
        <f t="shared" si="4"/>
        <v>0.31205844860889831</v>
      </c>
      <c r="H19" s="5">
        <f t="shared" si="3"/>
        <v>0.16032943553399168</v>
      </c>
      <c r="I19" s="4">
        <f t="shared" si="5"/>
        <v>0.50644656643034958</v>
      </c>
      <c r="P19" s="2"/>
      <c r="T19" s="5"/>
      <c r="U19" s="5"/>
      <c r="V19" s="5"/>
    </row>
    <row r="20" spans="1:22" x14ac:dyDescent="0.3">
      <c r="A20" s="1">
        <v>43847</v>
      </c>
      <c r="B20" s="2">
        <v>17</v>
      </c>
      <c r="C20" s="2">
        <f t="shared" si="0"/>
        <v>1.2304449116855549</v>
      </c>
      <c r="D20" s="4">
        <f t="shared" si="1"/>
        <v>1.4884919655533391</v>
      </c>
      <c r="E20" s="4">
        <f t="shared" si="2"/>
        <v>1.4884919655533391</v>
      </c>
      <c r="F20" s="4">
        <f t="shared" si="4"/>
        <v>1.0880803828862144</v>
      </c>
      <c r="G20" s="4">
        <v>17</v>
      </c>
      <c r="H20" s="5">
        <f t="shared" si="3"/>
        <v>240.60688150270335</v>
      </c>
      <c r="I20" s="4">
        <f t="shared" si="5"/>
        <v>1.9949385319836885</v>
      </c>
      <c r="P20" s="2"/>
      <c r="T20" s="5"/>
      <c r="U20" s="5"/>
      <c r="V20" s="5"/>
    </row>
    <row r="21" spans="1:22" x14ac:dyDescent="0.3">
      <c r="A21" s="1">
        <v>43848</v>
      </c>
      <c r="B21" s="2">
        <v>18</v>
      </c>
      <c r="C21" s="2">
        <f t="shared" si="0"/>
        <v>1.2552687181722648</v>
      </c>
      <c r="D21" s="4">
        <f t="shared" si="1"/>
        <v>4.6703896986356934</v>
      </c>
      <c r="E21" s="4">
        <f t="shared" si="2"/>
        <v>4.6703896986356934</v>
      </c>
      <c r="F21" s="4">
        <f t="shared" si="4"/>
        <v>3.1818977330823541</v>
      </c>
      <c r="G21" s="4">
        <v>59</v>
      </c>
      <c r="H21" s="5">
        <f t="shared" si="3"/>
        <v>2951.7065554981104</v>
      </c>
      <c r="I21" s="4">
        <f t="shared" si="5"/>
        <v>6.665328230619382</v>
      </c>
      <c r="P21" s="2"/>
      <c r="T21" s="5"/>
      <c r="U21" s="5"/>
      <c r="V21" s="5"/>
    </row>
    <row r="22" spans="1:22" x14ac:dyDescent="0.3">
      <c r="A22" s="1">
        <v>43849</v>
      </c>
      <c r="B22" s="2">
        <v>19</v>
      </c>
      <c r="C22" s="2">
        <f t="shared" si="0"/>
        <v>1.2787500133347711</v>
      </c>
      <c r="D22" s="4">
        <f t="shared" si="1"/>
        <v>12.660551364650905</v>
      </c>
      <c r="E22" s="4">
        <f t="shared" si="2"/>
        <v>12.660551364650905</v>
      </c>
      <c r="F22" s="4">
        <f t="shared" si="4"/>
        <v>7.9901616660152115</v>
      </c>
      <c r="G22" s="4">
        <v>77</v>
      </c>
      <c r="H22" s="5">
        <f t="shared" si="3"/>
        <v>4139.564650700725</v>
      </c>
      <c r="I22" s="4">
        <f t="shared" si="5"/>
        <v>19.325879595270287</v>
      </c>
      <c r="P22" s="2" t="s">
        <v>47</v>
      </c>
      <c r="T22" s="5"/>
      <c r="U22" s="5"/>
      <c r="V22" s="5"/>
    </row>
    <row r="23" spans="1:22" x14ac:dyDescent="0.3">
      <c r="A23" s="1">
        <v>43850</v>
      </c>
      <c r="B23" s="2">
        <v>20</v>
      </c>
      <c r="C23" s="2">
        <f t="shared" si="0"/>
        <v>1.30102658742753</v>
      </c>
      <c r="D23" s="4">
        <f t="shared" si="1"/>
        <v>30.227043848485842</v>
      </c>
      <c r="E23" s="4">
        <f t="shared" si="2"/>
        <v>30.227043848485842</v>
      </c>
      <c r="F23" s="4">
        <f t="shared" si="4"/>
        <v>17.566492483834935</v>
      </c>
      <c r="G23" s="4">
        <v>93</v>
      </c>
      <c r="H23" s="5">
        <f t="shared" si="3"/>
        <v>3940.4440239999194</v>
      </c>
      <c r="I23" s="4">
        <f t="shared" si="5"/>
        <v>49.552923443756129</v>
      </c>
      <c r="P23" s="2"/>
      <c r="T23" s="5"/>
      <c r="U23" s="5"/>
      <c r="V23" s="5"/>
    </row>
    <row r="24" spans="1:22" x14ac:dyDescent="0.3">
      <c r="A24" s="1">
        <v>43851</v>
      </c>
      <c r="B24" s="2">
        <v>21</v>
      </c>
      <c r="C24" s="2">
        <f t="shared" si="0"/>
        <v>1.3222160487950485</v>
      </c>
      <c r="D24" s="4">
        <f t="shared" si="1"/>
        <v>64.585532966147298</v>
      </c>
      <c r="E24" s="4">
        <f t="shared" si="2"/>
        <v>64.585532966147298</v>
      </c>
      <c r="F24" s="4">
        <f t="shared" si="4"/>
        <v>34.358489117661456</v>
      </c>
      <c r="G24" s="4">
        <v>149</v>
      </c>
      <c r="H24" s="5">
        <f t="shared" si="3"/>
        <v>7125.8022446094046</v>
      </c>
      <c r="I24" s="4">
        <f t="shared" si="5"/>
        <v>114.13845640990343</v>
      </c>
      <c r="P24" s="2"/>
      <c r="T24" s="5"/>
      <c r="U24" s="5"/>
      <c r="V24" s="5"/>
    </row>
    <row r="25" spans="1:22" x14ac:dyDescent="0.3">
      <c r="A25" s="1">
        <v>43852</v>
      </c>
      <c r="B25" s="2">
        <v>22</v>
      </c>
      <c r="C25" s="2">
        <f t="shared" si="0"/>
        <v>1.3424195824265377</v>
      </c>
      <c r="D25" s="4">
        <f t="shared" si="1"/>
        <v>125.17301265613031</v>
      </c>
      <c r="E25" s="4">
        <f t="shared" si="2"/>
        <v>125.17301265613031</v>
      </c>
      <c r="F25" s="4">
        <f t="shared" si="4"/>
        <v>60.587479689983013</v>
      </c>
      <c r="G25" s="4">
        <v>131</v>
      </c>
      <c r="H25" s="5">
        <f t="shared" si="3"/>
        <v>33.953781505617535</v>
      </c>
      <c r="I25" s="4">
        <f t="shared" si="5"/>
        <v>239.31146906603374</v>
      </c>
      <c r="P25" s="2"/>
      <c r="T25" s="5"/>
      <c r="U25" s="5"/>
      <c r="V25" s="5"/>
    </row>
    <row r="26" spans="1:22" x14ac:dyDescent="0.3">
      <c r="A26" s="1">
        <v>43853</v>
      </c>
      <c r="B26" s="2">
        <v>23</v>
      </c>
      <c r="C26" s="2">
        <f t="shared" si="0"/>
        <v>1.3617248723352391</v>
      </c>
      <c r="D26" s="4">
        <f t="shared" si="1"/>
        <v>222.56896296539659</v>
      </c>
      <c r="E26" s="4">
        <f t="shared" si="2"/>
        <v>222.56896296539659</v>
      </c>
      <c r="F26" s="4">
        <f t="shared" si="4"/>
        <v>97.395950309266283</v>
      </c>
      <c r="G26" s="4">
        <v>259</v>
      </c>
      <c r="H26" s="5">
        <f t="shared" si="3"/>
        <v>1327.2204594166449</v>
      </c>
      <c r="I26" s="4">
        <f t="shared" si="5"/>
        <v>461.88043203143036</v>
      </c>
    </row>
    <row r="27" spans="1:22" x14ac:dyDescent="0.3">
      <c r="A27" s="1">
        <v>43854</v>
      </c>
      <c r="B27" s="2">
        <v>24</v>
      </c>
      <c r="C27" s="2">
        <f t="shared" si="0"/>
        <v>1.3802084015164209</v>
      </c>
      <c r="D27" s="4">
        <f t="shared" si="1"/>
        <v>366.6149544057028</v>
      </c>
      <c r="E27" s="4">
        <f t="shared" si="2"/>
        <v>366.6149544057028</v>
      </c>
      <c r="F27" s="4">
        <f t="shared" si="4"/>
        <v>144.04599144030621</v>
      </c>
      <c r="G27" s="4">
        <v>457</v>
      </c>
      <c r="H27" s="5">
        <f t="shared" si="3"/>
        <v>8169.4564670831833</v>
      </c>
      <c r="I27" s="4">
        <f t="shared" si="5"/>
        <v>828.49538643713322</v>
      </c>
    </row>
    <row r="28" spans="1:22" x14ac:dyDescent="0.3">
      <c r="A28" s="1">
        <v>43855</v>
      </c>
      <c r="B28" s="2">
        <v>25</v>
      </c>
      <c r="C28" s="2">
        <f t="shared" si="0"/>
        <v>1.3979372820850164</v>
      </c>
      <c r="D28" s="4">
        <f t="shared" si="1"/>
        <v>564.10801257248841</v>
      </c>
      <c r="E28" s="4">
        <f t="shared" si="2"/>
        <v>564.10801257248841</v>
      </c>
      <c r="F28" s="4">
        <f t="shared" si="4"/>
        <v>197.4930581667856</v>
      </c>
      <c r="G28" s="4">
        <v>688</v>
      </c>
      <c r="H28" s="5">
        <f t="shared" si="3"/>
        <v>15349.224548738692</v>
      </c>
      <c r="I28" s="4">
        <f t="shared" si="5"/>
        <v>1392.6033990096216</v>
      </c>
      <c r="R28" s="4">
        <f>27/18</f>
        <v>1.5</v>
      </c>
    </row>
    <row r="29" spans="1:22" x14ac:dyDescent="0.3">
      <c r="A29" s="1">
        <v>43856</v>
      </c>
      <c r="B29" s="2">
        <v>26</v>
      </c>
      <c r="C29" s="2">
        <f t="shared" si="0"/>
        <v>1.414970726252845</v>
      </c>
      <c r="D29" s="4">
        <f t="shared" si="1"/>
        <v>816.6589895275747</v>
      </c>
      <c r="E29" s="4">
        <f t="shared" si="2"/>
        <v>816.6589895275747</v>
      </c>
      <c r="F29" s="4">
        <f t="shared" si="4"/>
        <v>252.5509769550863</v>
      </c>
      <c r="G29" s="4">
        <v>769</v>
      </c>
      <c r="H29" s="5">
        <f t="shared" si="3"/>
        <v>2271.3792827894754</v>
      </c>
      <c r="I29" s="4">
        <f t="shared" si="5"/>
        <v>2209.2623885371963</v>
      </c>
    </row>
    <row r="30" spans="1:22" x14ac:dyDescent="0.3">
      <c r="A30" s="1">
        <v>43857</v>
      </c>
      <c r="B30" s="2">
        <v>27</v>
      </c>
      <c r="C30" s="2">
        <f t="shared" si="0"/>
        <v>1.4313612395419621</v>
      </c>
      <c r="D30" s="4">
        <f t="shared" si="1"/>
        <v>1119.3167140842913</v>
      </c>
      <c r="E30" s="4">
        <f t="shared" si="2"/>
        <v>1119.3167140842913</v>
      </c>
      <c r="F30" s="4">
        <f t="shared" si="4"/>
        <v>302.65772455671663</v>
      </c>
      <c r="G30" s="4">
        <v>1771</v>
      </c>
      <c r="H30" s="5">
        <f t="shared" si="3"/>
        <v>424691.1051418953</v>
      </c>
      <c r="I30" s="4">
        <f t="shared" si="5"/>
        <v>3328.5791026214874</v>
      </c>
    </row>
    <row r="31" spans="1:22" x14ac:dyDescent="0.3">
      <c r="A31" s="1">
        <v>43858</v>
      </c>
      <c r="B31" s="2">
        <v>28</v>
      </c>
      <c r="C31" s="2">
        <f t="shared" si="0"/>
        <v>1.4471555968903405</v>
      </c>
      <c r="D31" s="4">
        <f t="shared" si="1"/>
        <v>1460.3610893927334</v>
      </c>
      <c r="E31" s="4">
        <f t="shared" si="2"/>
        <v>1460.3610893927334</v>
      </c>
      <c r="F31" s="4">
        <f t="shared" si="4"/>
        <v>341.04437530844211</v>
      </c>
      <c r="G31" s="4">
        <v>1459</v>
      </c>
      <c r="H31" s="5">
        <f t="shared" si="3"/>
        <v>1.8525643350115044</v>
      </c>
      <c r="I31" s="4">
        <f t="shared" si="5"/>
        <v>4788.9401920142209</v>
      </c>
      <c r="J31" s="4" t="s">
        <v>42</v>
      </c>
      <c r="K31" s="4" t="s">
        <v>41</v>
      </c>
      <c r="L31" s="4" t="s">
        <v>36</v>
      </c>
      <c r="M31" s="4" t="s">
        <v>3</v>
      </c>
      <c r="N31" s="4" t="s">
        <v>37</v>
      </c>
      <c r="O31" s="4" t="s">
        <v>40</v>
      </c>
      <c r="P31" s="4" t="s">
        <v>38</v>
      </c>
    </row>
    <row r="32" spans="1:22" x14ac:dyDescent="0.3">
      <c r="A32" s="1">
        <v>43859</v>
      </c>
      <c r="B32" s="2">
        <v>29</v>
      </c>
      <c r="C32" s="2">
        <f t="shared" si="0"/>
        <v>1.462395647393921</v>
      </c>
      <c r="D32" s="4">
        <f t="shared" si="1"/>
        <v>1822.3488812464932</v>
      </c>
      <c r="E32" s="4">
        <f t="shared" si="2"/>
        <v>1822.3488812464932</v>
      </c>
      <c r="F32" s="4">
        <f t="shared" si="4"/>
        <v>361.98779185375975</v>
      </c>
      <c r="G32" s="4">
        <v>1737</v>
      </c>
      <c r="H32" s="5">
        <f t="shared" si="3"/>
        <v>7284.4315300279977</v>
      </c>
      <c r="I32" s="4">
        <f t="shared" si="5"/>
        <v>6611.2890732607138</v>
      </c>
      <c r="J32" s="4">
        <f>B32-M32</f>
        <v>10</v>
      </c>
      <c r="K32" s="4">
        <f>G32</f>
        <v>1737</v>
      </c>
      <c r="L32" s="4">
        <v>1670</v>
      </c>
      <c r="M32" s="4">
        <v>19</v>
      </c>
      <c r="N32" s="4">
        <v>44</v>
      </c>
      <c r="O32" s="4">
        <f>N32-M32</f>
        <v>25</v>
      </c>
      <c r="P32" s="4">
        <v>14000</v>
      </c>
    </row>
    <row r="33" spans="1:18" x14ac:dyDescent="0.3">
      <c r="A33" s="1">
        <v>43860</v>
      </c>
      <c r="B33" s="2">
        <v>30</v>
      </c>
      <c r="C33" s="2">
        <f t="shared" si="0"/>
        <v>1.4771189825650002</v>
      </c>
      <c r="D33" s="4">
        <f t="shared" si="1"/>
        <v>2184.1754925550676</v>
      </c>
      <c r="E33" s="4">
        <f t="shared" si="2"/>
        <v>2184.1754925550676</v>
      </c>
      <c r="F33" s="4">
        <f t="shared" si="4"/>
        <v>361.82661130857446</v>
      </c>
      <c r="G33" s="4">
        <v>1981</v>
      </c>
      <c r="H33" s="5">
        <f t="shared" si="3"/>
        <v>41280.280774994353</v>
      </c>
      <c r="I33" s="4">
        <f t="shared" si="5"/>
        <v>8795.4645658157824</v>
      </c>
      <c r="J33" s="4">
        <f t="shared" ref="J33:J45" si="6">B33-M33</f>
        <v>13</v>
      </c>
      <c r="K33" s="4">
        <f t="shared" ref="K33:K45" si="7">G33</f>
        <v>1981</v>
      </c>
      <c r="L33" s="4">
        <v>1924</v>
      </c>
      <c r="M33" s="4">
        <v>17</v>
      </c>
      <c r="N33" s="4">
        <v>49</v>
      </c>
      <c r="O33" s="4">
        <f t="shared" ref="O33:O45" si="8">N33-M33</f>
        <v>32</v>
      </c>
      <c r="P33" s="4">
        <v>19225</v>
      </c>
    </row>
    <row r="34" spans="1:18" x14ac:dyDescent="0.3">
      <c r="A34" s="1">
        <v>43861</v>
      </c>
      <c r="B34" s="2">
        <v>31</v>
      </c>
      <c r="C34" s="2">
        <f t="shared" si="0"/>
        <v>1.4913594949751077</v>
      </c>
      <c r="D34" s="4">
        <f t="shared" si="1"/>
        <v>2523.6955753864486</v>
      </c>
      <c r="E34" s="4">
        <f t="shared" si="2"/>
        <v>2523.6955753864486</v>
      </c>
      <c r="F34" s="4">
        <f t="shared" si="4"/>
        <v>339.52008283138093</v>
      </c>
      <c r="G34" s="4">
        <v>2099</v>
      </c>
      <c r="H34" s="5">
        <f t="shared" si="3"/>
        <v>180366.33175282663</v>
      </c>
      <c r="I34" s="4">
        <f t="shared" si="5"/>
        <v>11319.160141202232</v>
      </c>
      <c r="J34" s="4">
        <f t="shared" si="6"/>
        <v>13</v>
      </c>
      <c r="K34" s="4">
        <f t="shared" si="7"/>
        <v>2099</v>
      </c>
      <c r="L34" s="4">
        <v>2055</v>
      </c>
      <c r="M34" s="4">
        <v>18</v>
      </c>
      <c r="N34" s="4">
        <v>56</v>
      </c>
      <c r="O34" s="4">
        <f t="shared" si="8"/>
        <v>38</v>
      </c>
      <c r="P34" s="4">
        <v>24483</v>
      </c>
    </row>
    <row r="35" spans="1:18" x14ac:dyDescent="0.3">
      <c r="A35" s="1">
        <v>43862</v>
      </c>
      <c r="B35" s="2">
        <v>32</v>
      </c>
      <c r="C35" s="2">
        <f t="shared" si="0"/>
        <v>1.5051478481752585</v>
      </c>
      <c r="D35" s="4">
        <f t="shared" si="1"/>
        <v>2820.3728305304917</v>
      </c>
      <c r="E35" s="4">
        <f t="shared" si="2"/>
        <v>2820.3728305304917</v>
      </c>
      <c r="F35" s="4">
        <f t="shared" si="4"/>
        <v>296.6772551440431</v>
      </c>
      <c r="G35" s="4">
        <v>2589</v>
      </c>
      <c r="H35" s="5">
        <f t="shared" si="3"/>
        <v>53533.386707691621</v>
      </c>
      <c r="I35" s="4">
        <f t="shared" si="5"/>
        <v>14139.532971732724</v>
      </c>
      <c r="J35" s="4">
        <f t="shared" si="6"/>
        <v>12</v>
      </c>
      <c r="K35" s="4">
        <f t="shared" si="7"/>
        <v>2589</v>
      </c>
      <c r="L35" s="4">
        <v>3099</v>
      </c>
      <c r="M35" s="4">
        <v>20</v>
      </c>
      <c r="N35" s="4">
        <v>332</v>
      </c>
      <c r="O35" s="4">
        <f t="shared" si="8"/>
        <v>312</v>
      </c>
      <c r="P35" s="4">
        <v>144396</v>
      </c>
    </row>
    <row r="36" spans="1:18" x14ac:dyDescent="0.3">
      <c r="A36" s="1">
        <v>43863</v>
      </c>
      <c r="B36" s="2">
        <v>33</v>
      </c>
      <c r="C36" s="2">
        <f t="shared" ref="C36:C67" si="9">LOG(B36-$C$2)</f>
        <v>1.5185118742832313</v>
      </c>
      <c r="D36" s="4">
        <f t="shared" ref="D36:D67" si="10">$D$2*EXP(-((C36-$G$2)^2)/(2*$H$2))</f>
        <v>3057.4960313246215</v>
      </c>
      <c r="E36" s="4">
        <f t="shared" si="2"/>
        <v>3057.4960313246215</v>
      </c>
      <c r="F36" s="4">
        <f t="shared" si="4"/>
        <v>237.12320079412984</v>
      </c>
      <c r="G36" s="4">
        <v>2825</v>
      </c>
      <c r="H36" s="5">
        <f t="shared" si="3"/>
        <v>54054.404581699397</v>
      </c>
      <c r="I36" s="4">
        <f t="shared" si="5"/>
        <v>17197.029003057345</v>
      </c>
      <c r="J36" s="4">
        <f t="shared" si="6"/>
        <v>13</v>
      </c>
      <c r="K36" s="4">
        <f t="shared" si="7"/>
        <v>2825</v>
      </c>
      <c r="L36" s="4">
        <v>5061</v>
      </c>
      <c r="M36" s="4">
        <v>20</v>
      </c>
      <c r="N36" s="4">
        <v>2387</v>
      </c>
      <c r="O36" s="4">
        <f t="shared" si="8"/>
        <v>2367</v>
      </c>
      <c r="P36" s="4">
        <v>831229</v>
      </c>
      <c r="R36" s="7">
        <v>60112.268544470462</v>
      </c>
    </row>
    <row r="37" spans="1:18" x14ac:dyDescent="0.3">
      <c r="A37" s="1">
        <v>43864</v>
      </c>
      <c r="B37" s="2">
        <v>34</v>
      </c>
      <c r="C37" s="2">
        <f t="shared" si="9"/>
        <v>1.5314769122005232</v>
      </c>
      <c r="D37" s="4">
        <f t="shared" si="10"/>
        <v>3223.6568434671708</v>
      </c>
      <c r="E37" s="4">
        <f t="shared" si="2"/>
        <v>3223.6568434671708</v>
      </c>
      <c r="F37" s="4">
        <f t="shared" si="4"/>
        <v>166.16081214254928</v>
      </c>
      <c r="G37" s="4">
        <v>3235</v>
      </c>
      <c r="H37" s="5">
        <f t="shared" si="3"/>
        <v>128.6672001282657</v>
      </c>
      <c r="I37" s="4">
        <f t="shared" si="5"/>
        <v>20420.685846524517</v>
      </c>
      <c r="J37" s="4">
        <f t="shared" si="6"/>
        <v>14</v>
      </c>
      <c r="K37" s="4">
        <f t="shared" si="7"/>
        <v>3235</v>
      </c>
      <c r="L37" s="4">
        <v>15305</v>
      </c>
      <c r="M37" s="4">
        <v>20</v>
      </c>
      <c r="N37" s="4">
        <v>100000</v>
      </c>
      <c r="O37" s="4">
        <f t="shared" si="8"/>
        <v>99980</v>
      </c>
      <c r="P37" s="4">
        <v>25000000</v>
      </c>
    </row>
    <row r="38" spans="1:18" x14ac:dyDescent="0.3">
      <c r="A38" s="1">
        <v>43865</v>
      </c>
      <c r="B38" s="2">
        <v>35</v>
      </c>
      <c r="C38" s="2">
        <f t="shared" si="9"/>
        <v>1.5440660967898645</v>
      </c>
      <c r="D38" s="4">
        <f t="shared" si="10"/>
        <v>3313.3751531370026</v>
      </c>
      <c r="E38" s="4">
        <f t="shared" si="2"/>
        <v>3313.3751531370026</v>
      </c>
      <c r="F38" s="4">
        <f t="shared" si="4"/>
        <v>89.718309669831797</v>
      </c>
      <c r="G38" s="4">
        <v>3884</v>
      </c>
      <c r="H38" s="5">
        <f t="shared" si="3"/>
        <v>325612.71585741924</v>
      </c>
      <c r="I38" s="4">
        <f t="shared" si="5"/>
        <v>23734.06099966152</v>
      </c>
      <c r="J38" s="4">
        <f t="shared" si="6"/>
        <v>16</v>
      </c>
      <c r="K38" s="4">
        <f t="shared" si="7"/>
        <v>3884</v>
      </c>
      <c r="L38" s="4">
        <v>47339</v>
      </c>
      <c r="M38" s="4">
        <v>19</v>
      </c>
      <c r="N38" s="4" t="s">
        <v>39</v>
      </c>
      <c r="P38" s="4">
        <v>1400000000</v>
      </c>
    </row>
    <row r="39" spans="1:18" x14ac:dyDescent="0.3">
      <c r="A39" s="1">
        <v>43866</v>
      </c>
      <c r="B39" s="2">
        <v>36</v>
      </c>
      <c r="C39" s="2">
        <f t="shared" si="9"/>
        <v>1.5563006073058943</v>
      </c>
      <c r="D39" s="4">
        <f t="shared" si="10"/>
        <v>3326.9276620519931</v>
      </c>
      <c r="E39" s="4">
        <f t="shared" si="2"/>
        <v>3326.9276620519931</v>
      </c>
      <c r="F39" s="4">
        <f t="shared" si="4"/>
        <v>13.55250891499054</v>
      </c>
      <c r="G39" s="4">
        <v>3694</v>
      </c>
      <c r="H39" s="5">
        <f t="shared" si="3"/>
        <v>134742.10128661577</v>
      </c>
      <c r="I39" s="4">
        <f t="shared" si="5"/>
        <v>27060.988661713513</v>
      </c>
      <c r="J39" s="4">
        <f t="shared" si="6"/>
        <v>22</v>
      </c>
      <c r="K39" s="4">
        <f t="shared" si="7"/>
        <v>3694</v>
      </c>
      <c r="L39" s="4">
        <v>4781</v>
      </c>
      <c r="M39" s="4">
        <v>14</v>
      </c>
      <c r="N39" s="4">
        <v>146</v>
      </c>
      <c r="O39" s="4">
        <f t="shared" si="8"/>
        <v>132</v>
      </c>
      <c r="P39" s="4">
        <v>163309</v>
      </c>
    </row>
    <row r="40" spans="1:18" x14ac:dyDescent="0.3">
      <c r="A40" s="1">
        <v>43867</v>
      </c>
      <c r="B40" s="2">
        <v>37</v>
      </c>
      <c r="C40" s="2">
        <f t="shared" si="9"/>
        <v>1.5681998817803429</v>
      </c>
      <c r="D40" s="4">
        <f t="shared" si="10"/>
        <v>3269.5538280738674</v>
      </c>
      <c r="E40" s="4">
        <f t="shared" si="2"/>
        <v>3269.5538280738674</v>
      </c>
      <c r="F40" s="4">
        <f t="shared" si="4"/>
        <v>-57.373833978125731</v>
      </c>
      <c r="G40" s="4">
        <v>3143</v>
      </c>
      <c r="H40" s="5">
        <f t="shared" si="3"/>
        <v>16015.87140014999</v>
      </c>
      <c r="I40" s="4">
        <f t="shared" si="5"/>
        <v>30330.542489787382</v>
      </c>
      <c r="J40" s="4">
        <f t="shared" si="6"/>
        <v>22</v>
      </c>
      <c r="K40" s="4">
        <f t="shared" si="7"/>
        <v>3143</v>
      </c>
      <c r="L40" s="4">
        <v>3584</v>
      </c>
      <c r="M40" s="4">
        <v>15</v>
      </c>
      <c r="N40" s="4">
        <v>98</v>
      </c>
      <c r="O40" s="4">
        <f t="shared" si="8"/>
        <v>83</v>
      </c>
      <c r="P40" s="4">
        <v>82259</v>
      </c>
    </row>
    <row r="41" spans="1:18" x14ac:dyDescent="0.3">
      <c r="A41" s="1">
        <v>43868</v>
      </c>
      <c r="B41" s="2">
        <v>38</v>
      </c>
      <c r="C41" s="2">
        <f t="shared" si="9"/>
        <v>1.5797818028114858</v>
      </c>
      <c r="D41" s="4">
        <f t="shared" si="10"/>
        <v>3150.2699099549764</v>
      </c>
      <c r="E41" s="4">
        <f t="shared" si="2"/>
        <v>3150.2699099549764</v>
      </c>
      <c r="F41" s="4">
        <f t="shared" si="4"/>
        <v>-119.28391811889105</v>
      </c>
      <c r="G41" s="4">
        <v>3385</v>
      </c>
      <c r="H41" s="5">
        <f t="shared" si="3"/>
        <v>55098.215172544908</v>
      </c>
      <c r="I41" s="4">
        <f t="shared" si="5"/>
        <v>33480.812399742361</v>
      </c>
      <c r="J41" s="4">
        <f t="shared" si="6"/>
        <v>22</v>
      </c>
      <c r="K41" s="4">
        <f t="shared" si="7"/>
        <v>3385</v>
      </c>
      <c r="L41" s="4">
        <v>3448</v>
      </c>
      <c r="M41" s="4">
        <v>16</v>
      </c>
      <c r="N41" s="4">
        <v>93</v>
      </c>
      <c r="O41" s="4">
        <f t="shared" si="8"/>
        <v>77</v>
      </c>
      <c r="P41" s="4">
        <v>75564</v>
      </c>
    </row>
    <row r="42" spans="1:18" x14ac:dyDescent="0.3">
      <c r="A42" s="1">
        <v>43869</v>
      </c>
      <c r="B42" s="2">
        <v>39</v>
      </c>
      <c r="C42" s="2">
        <f t="shared" si="9"/>
        <v>1.5910628592162757</v>
      </c>
      <c r="D42" s="4">
        <f t="shared" si="10"/>
        <v>2980.5237989893103</v>
      </c>
      <c r="E42" s="4">
        <f t="shared" si="2"/>
        <v>2980.5237989893103</v>
      </c>
      <c r="F42" s="4">
        <f t="shared" si="4"/>
        <v>-169.74611096566605</v>
      </c>
      <c r="G42" s="4">
        <v>2652</v>
      </c>
      <c r="H42" s="5">
        <f t="shared" si="3"/>
        <v>107927.88650236877</v>
      </c>
      <c r="I42" s="4">
        <f t="shared" si="5"/>
        <v>36461.336198731675</v>
      </c>
      <c r="J42" s="4">
        <f t="shared" si="6"/>
        <v>22</v>
      </c>
      <c r="K42" s="4">
        <f t="shared" si="7"/>
        <v>2652</v>
      </c>
      <c r="L42" s="4">
        <v>3308</v>
      </c>
      <c r="M42" s="4">
        <v>17</v>
      </c>
      <c r="N42" s="4">
        <v>81</v>
      </c>
      <c r="O42" s="4">
        <f t="shared" si="8"/>
        <v>64</v>
      </c>
      <c r="P42" s="4">
        <v>61609</v>
      </c>
    </row>
    <row r="43" spans="1:18" x14ac:dyDescent="0.3">
      <c r="A43" s="1">
        <v>43870</v>
      </c>
      <c r="B43" s="2">
        <v>40</v>
      </c>
      <c r="C43" s="2">
        <f t="shared" si="9"/>
        <v>1.6020582872130802</v>
      </c>
      <c r="D43" s="4">
        <f t="shared" si="10"/>
        <v>2772.8866836669149</v>
      </c>
      <c r="E43" s="4">
        <f t="shared" si="2"/>
        <v>2772.8866836669149</v>
      </c>
      <c r="F43" s="4">
        <f t="shared" si="4"/>
        <v>-207.6371153223954</v>
      </c>
      <c r="G43" s="4">
        <v>2973</v>
      </c>
      <c r="H43" s="5">
        <f t="shared" si="3"/>
        <v>40045.33937382538</v>
      </c>
      <c r="I43" s="4">
        <f t="shared" si="5"/>
        <v>39234.222882398593</v>
      </c>
      <c r="J43" s="4">
        <f t="shared" si="6"/>
        <v>23</v>
      </c>
      <c r="K43" s="4">
        <f t="shared" si="7"/>
        <v>2973</v>
      </c>
      <c r="L43" s="4">
        <v>3326</v>
      </c>
      <c r="M43" s="4">
        <v>17</v>
      </c>
      <c r="N43" s="4">
        <v>79</v>
      </c>
      <c r="O43" s="4">
        <f t="shared" si="8"/>
        <v>62</v>
      </c>
      <c r="P43" s="4">
        <v>59709</v>
      </c>
    </row>
    <row r="44" spans="1:18" x14ac:dyDescent="0.3">
      <c r="A44" s="1">
        <v>43871</v>
      </c>
      <c r="B44" s="2">
        <v>41</v>
      </c>
      <c r="C44" s="2">
        <f t="shared" si="9"/>
        <v>1.6127821941687106</v>
      </c>
      <c r="D44" s="4">
        <f t="shared" si="10"/>
        <v>2539.9209332495288</v>
      </c>
      <c r="E44" s="4">
        <f t="shared" si="2"/>
        <v>2539.9209332495288</v>
      </c>
      <c r="F44" s="4">
        <f t="shared" si="4"/>
        <v>-232.96575041738606</v>
      </c>
      <c r="G44" s="4">
        <v>2467</v>
      </c>
      <c r="H44" s="5">
        <f t="shared" si="3"/>
        <v>5317.4625059822411</v>
      </c>
      <c r="I44" s="4">
        <f t="shared" si="5"/>
        <v>41774.143815648124</v>
      </c>
      <c r="J44" s="4">
        <f t="shared" si="6"/>
        <v>24</v>
      </c>
      <c r="K44" s="4">
        <f t="shared" si="7"/>
        <v>2467</v>
      </c>
      <c r="L44" s="4">
        <v>3289</v>
      </c>
      <c r="M44" s="4">
        <v>17</v>
      </c>
      <c r="N44" s="4">
        <v>79</v>
      </c>
      <c r="O44" s="4">
        <f t="shared" si="8"/>
        <v>62</v>
      </c>
      <c r="P44" s="4">
        <v>59709</v>
      </c>
    </row>
    <row r="45" spans="1:18" x14ac:dyDescent="0.3">
      <c r="A45" s="1">
        <v>43872</v>
      </c>
      <c r="B45" s="2">
        <v>42</v>
      </c>
      <c r="C45" s="2">
        <f t="shared" si="9"/>
        <v>1.6232476674314977</v>
      </c>
      <c r="D45" s="4">
        <f t="shared" si="10"/>
        <v>2293.3029468514164</v>
      </c>
      <c r="E45" s="4">
        <f t="shared" si="2"/>
        <v>2293.3029468514164</v>
      </c>
      <c r="F45" s="4">
        <f t="shared" si="4"/>
        <v>-246.61798639811241</v>
      </c>
      <c r="G45" s="4">
        <v>2015</v>
      </c>
      <c r="H45" s="5">
        <f t="shared" si="3"/>
        <v>77452.530226182324</v>
      </c>
      <c r="I45" s="4">
        <f t="shared" si="5"/>
        <v>44067.446762499538</v>
      </c>
      <c r="J45" s="4">
        <f t="shared" si="6"/>
        <v>25</v>
      </c>
      <c r="K45" s="4">
        <f t="shared" si="7"/>
        <v>2015</v>
      </c>
      <c r="L45" s="4">
        <v>3269</v>
      </c>
      <c r="M45" s="4">
        <v>17</v>
      </c>
      <c r="N45" s="4">
        <v>77</v>
      </c>
      <c r="O45" s="4">
        <f t="shared" si="8"/>
        <v>60</v>
      </c>
      <c r="P45" s="4">
        <v>57239</v>
      </c>
    </row>
    <row r="46" spans="1:18" x14ac:dyDescent="0.3">
      <c r="A46" s="1">
        <v>43873</v>
      </c>
      <c r="B46" s="2">
        <v>43</v>
      </c>
      <c r="C46" s="2">
        <f t="shared" si="9"/>
        <v>1.6334668703566573</v>
      </c>
      <c r="D46" s="4">
        <f t="shared" si="10"/>
        <v>2043.2262755437603</v>
      </c>
      <c r="E46" s="4">
        <f t="shared" si="2"/>
        <v>2043.2262755437603</v>
      </c>
      <c r="F46" s="4">
        <f t="shared" si="4"/>
        <v>-250.07667130765617</v>
      </c>
      <c r="G46" s="4">
        <v>1820</v>
      </c>
      <c r="H46" s="5">
        <f t="shared" si="3"/>
        <v>49829.970093138785</v>
      </c>
      <c r="I46" s="4">
        <f t="shared" si="5"/>
        <v>46110.6730380433</v>
      </c>
    </row>
    <row r="47" spans="1:18" x14ac:dyDescent="0.3">
      <c r="A47" s="1">
        <v>43874</v>
      </c>
      <c r="B47" s="2">
        <v>44</v>
      </c>
      <c r="C47" s="2">
        <f t="shared" si="9"/>
        <v>1.6434511272911163</v>
      </c>
      <c r="D47" s="4">
        <f t="shared" si="10"/>
        <v>1798.070031357433</v>
      </c>
      <c r="E47" s="4">
        <f t="shared" si="2"/>
        <v>1798.070031357433</v>
      </c>
      <c r="F47" s="4">
        <f t="shared" si="4"/>
        <v>-245.15624418632729</v>
      </c>
      <c r="G47" s="4">
        <v>1994</v>
      </c>
      <c r="H47" s="5">
        <f t="shared" si="3"/>
        <v>38388.552612277294</v>
      </c>
      <c r="I47" s="4">
        <f t="shared" si="5"/>
        <v>47908.743069400734</v>
      </c>
    </row>
    <row r="48" spans="1:18" x14ac:dyDescent="0.3">
      <c r="A48" s="1">
        <v>43875</v>
      </c>
      <c r="B48" s="2">
        <v>45</v>
      </c>
      <c r="C48" s="2">
        <f t="shared" si="9"/>
        <v>1.6532109990068897</v>
      </c>
      <c r="D48" s="4">
        <f t="shared" si="10"/>
        <v>1564.2920326856342</v>
      </c>
      <c r="E48" s="4">
        <f t="shared" si="2"/>
        <v>1564.2920326856342</v>
      </c>
      <c r="F48" s="4">
        <f t="shared" si="4"/>
        <v>-233.77799867179874</v>
      </c>
      <c r="G48" s="4">
        <v>1502</v>
      </c>
      <c r="H48" s="5">
        <f t="shared" si="3"/>
        <v>3880.2973361081245</v>
      </c>
      <c r="I48" s="4">
        <f t="shared" si="5"/>
        <v>49473.035102086367</v>
      </c>
    </row>
    <row r="49" spans="1:9" x14ac:dyDescent="0.3">
      <c r="A49" s="1">
        <v>43876</v>
      </c>
      <c r="B49" s="2">
        <v>46</v>
      </c>
      <c r="C49" s="2">
        <f t="shared" si="9"/>
        <v>1.6627563498429254</v>
      </c>
      <c r="D49" s="4">
        <f t="shared" si="10"/>
        <v>1346.4939168295932</v>
      </c>
      <c r="E49" s="4">
        <f t="shared" si="2"/>
        <v>1346.4939168295932</v>
      </c>
      <c r="F49" s="4">
        <f t="shared" si="4"/>
        <v>-217.79811585604102</v>
      </c>
      <c r="G49" s="4">
        <v>1121</v>
      </c>
      <c r="H49" s="5">
        <f t="shared" si="3"/>
        <v>50847.506527151505</v>
      </c>
      <c r="I49" s="4">
        <f t="shared" si="5"/>
        <v>50819.529018915957</v>
      </c>
    </row>
    <row r="50" spans="1:9" x14ac:dyDescent="0.3">
      <c r="A50" s="1">
        <v>43877</v>
      </c>
      <c r="B50" s="2">
        <v>47</v>
      </c>
      <c r="C50" s="2">
        <f t="shared" si="9"/>
        <v>1.6720964076256033</v>
      </c>
      <c r="D50" s="4">
        <f t="shared" si="10"/>
        <v>1147.6036219066896</v>
      </c>
      <c r="E50" s="4">
        <f t="shared" si="2"/>
        <v>1147.6036219066896</v>
      </c>
      <c r="F50" s="4">
        <f t="shared" si="4"/>
        <v>-198.89029492290365</v>
      </c>
      <c r="G50" s="4">
        <v>914.09208761734465</v>
      </c>
      <c r="H50" s="5">
        <f t="shared" si="3"/>
        <v>54527.636646163912</v>
      </c>
      <c r="I50" s="4">
        <f t="shared" si="5"/>
        <v>51967.132640822645</v>
      </c>
    </row>
    <row r="51" spans="1:9" x14ac:dyDescent="0.3">
      <c r="A51" s="1">
        <v>43878</v>
      </c>
      <c r="B51" s="2">
        <v>48</v>
      </c>
      <c r="C51" s="2">
        <f t="shared" si="9"/>
        <v>1.6812398172803165</v>
      </c>
      <c r="D51" s="4">
        <f t="shared" si="10"/>
        <v>969.12578712885977</v>
      </c>
      <c r="E51" s="4">
        <f t="shared" si="2"/>
        <v>969.12578712885977</v>
      </c>
      <c r="F51" s="4">
        <f t="shared" si="4"/>
        <v>-178.4778347778298</v>
      </c>
      <c r="G51" s="4">
        <v>792.505528723765</v>
      </c>
      <c r="H51" s="5">
        <f t="shared" si="3"/>
        <v>31194.715679082452</v>
      </c>
      <c r="I51" s="4">
        <f t="shared" si="5"/>
        <v>52936.258427951507</v>
      </c>
    </row>
    <row r="52" spans="1:9" x14ac:dyDescent="0.3">
      <c r="A52" s="1">
        <v>43879</v>
      </c>
      <c r="B52" s="2">
        <v>49</v>
      </c>
      <c r="C52" s="2">
        <f t="shared" si="9"/>
        <v>1.6901946889148254</v>
      </c>
      <c r="D52" s="4">
        <f t="shared" si="10"/>
        <v>811.41960120529632</v>
      </c>
      <c r="E52" s="4">
        <f t="shared" si="2"/>
        <v>811.41960120529632</v>
      </c>
      <c r="F52" s="4">
        <f t="shared" si="4"/>
        <v>-157.70618592356345</v>
      </c>
      <c r="G52" s="10">
        <v>715.67092812935095</v>
      </c>
      <c r="H52" s="5">
        <f t="shared" si="3"/>
        <v>9167.8083958042644</v>
      </c>
      <c r="I52" s="4">
        <f t="shared" si="5"/>
        <v>53747.678029156807</v>
      </c>
    </row>
    <row r="53" spans="1:9" x14ac:dyDescent="0.3">
      <c r="A53" s="1">
        <v>43880</v>
      </c>
      <c r="B53" s="2">
        <v>50</v>
      </c>
      <c r="C53" s="2">
        <f t="shared" si="9"/>
        <v>1.6989686410446481</v>
      </c>
      <c r="D53" s="4">
        <f t="shared" si="10"/>
        <v>673.97395587192432</v>
      </c>
      <c r="E53" s="4">
        <f t="shared" si="2"/>
        <v>673.97395587192432</v>
      </c>
      <c r="F53" s="4">
        <f t="shared" si="4"/>
        <v>-137.445645333372</v>
      </c>
      <c r="G53" s="26">
        <v>820</v>
      </c>
      <c r="H53" s="5">
        <f t="shared" si="3"/>
        <v>21323.605563694706</v>
      </c>
      <c r="I53" s="4">
        <f t="shared" si="5"/>
        <v>54421.65198502873</v>
      </c>
    </row>
    <row r="54" spans="1:9" x14ac:dyDescent="0.3">
      <c r="A54" s="1">
        <v>43881</v>
      </c>
      <c r="B54" s="2">
        <v>51</v>
      </c>
      <c r="C54" s="2">
        <f t="shared" si="9"/>
        <v>1.7075688395378101</v>
      </c>
      <c r="D54" s="4">
        <f t="shared" si="10"/>
        <v>555.65971405457867</v>
      </c>
      <c r="E54" s="4">
        <f t="shared" si="2"/>
        <v>555.65971405457867</v>
      </c>
      <c r="F54" s="4">
        <f t="shared" si="4"/>
        <v>-118.31424181734565</v>
      </c>
      <c r="G54" s="7">
        <v>661</v>
      </c>
      <c r="H54" s="5">
        <f t="shared" si="3"/>
        <v>11096.57584306313</v>
      </c>
      <c r="I54" s="4">
        <f t="shared" si="5"/>
        <v>54977.311699083308</v>
      </c>
    </row>
    <row r="55" spans="1:9" x14ac:dyDescent="0.3">
      <c r="A55" s="1">
        <v>43882</v>
      </c>
      <c r="B55" s="2">
        <v>52</v>
      </c>
      <c r="C55" s="2">
        <f t="shared" si="9"/>
        <v>1.716002032777791</v>
      </c>
      <c r="D55" s="4">
        <f t="shared" si="10"/>
        <v>454.94746690014659</v>
      </c>
      <c r="E55" s="4">
        <f t="shared" si="2"/>
        <v>454.94746690014659</v>
      </c>
      <c r="F55" s="4">
        <f t="shared" si="4"/>
        <v>-100.71224715443208</v>
      </c>
      <c r="G55" s="7">
        <v>397</v>
      </c>
      <c r="H55" s="5">
        <f t="shared" si="3"/>
        <v>3357.908920143585</v>
      </c>
      <c r="I55" s="4">
        <f t="shared" si="5"/>
        <v>55432.259165983458</v>
      </c>
    </row>
    <row r="56" spans="1:9" x14ac:dyDescent="0.3">
      <c r="A56" s="1">
        <v>43883</v>
      </c>
      <c r="B56" s="2">
        <v>53</v>
      </c>
      <c r="C56" s="2">
        <f t="shared" si="9"/>
        <v>1.7242745834769686</v>
      </c>
      <c r="D56" s="4">
        <f t="shared" si="10"/>
        <v>370.08588251293111</v>
      </c>
      <c r="E56" s="4">
        <f t="shared" si="2"/>
        <v>370.08588251293111</v>
      </c>
      <c r="F56" s="4">
        <f t="shared" si="4"/>
        <v>-84.861584387215487</v>
      </c>
      <c r="G56" s="7">
        <v>648</v>
      </c>
      <c r="H56" s="5">
        <f t="shared" si="3"/>
        <v>77236.256698616329</v>
      </c>
      <c r="I56" s="4">
        <f t="shared" si="5"/>
        <v>55802.345048496391</v>
      </c>
    </row>
    <row r="57" spans="1:9" x14ac:dyDescent="0.3">
      <c r="A57" s="1">
        <v>43884</v>
      </c>
      <c r="B57" s="2">
        <v>54</v>
      </c>
      <c r="C57" s="2">
        <f t="shared" si="9"/>
        <v>1.7323924975162905</v>
      </c>
      <c r="D57" s="4">
        <f t="shared" si="10"/>
        <v>299.24059034961704</v>
      </c>
      <c r="E57" s="4">
        <f t="shared" si="2"/>
        <v>299.24059034961704</v>
      </c>
      <c r="F57" s="4">
        <f t="shared" si="4"/>
        <v>-70.84529216331407</v>
      </c>
      <c r="G57" s="7">
        <v>409</v>
      </c>
      <c r="H57" s="5">
        <f t="shared" si="3"/>
        <v>12047.12800680058</v>
      </c>
      <c r="I57" s="4">
        <f t="shared" si="5"/>
        <v>56101.585638846009</v>
      </c>
    </row>
    <row r="58" spans="1:9" x14ac:dyDescent="0.3">
      <c r="A58" s="1">
        <v>43885</v>
      </c>
      <c r="B58" s="2">
        <v>55</v>
      </c>
      <c r="C58" s="2">
        <f t="shared" si="9"/>
        <v>1.7403614501386291</v>
      </c>
      <c r="D58" s="4">
        <f t="shared" si="10"/>
        <v>240.5966900687884</v>
      </c>
      <c r="E58" s="4">
        <f t="shared" si="2"/>
        <v>240.5966900687884</v>
      </c>
      <c r="F58" s="4">
        <f t="shared" si="4"/>
        <v>-58.643900280828632</v>
      </c>
      <c r="G58" s="7">
        <v>508</v>
      </c>
      <c r="H58" s="5">
        <f t="shared" si="3"/>
        <v>71504.530162167604</v>
      </c>
      <c r="I58" s="4">
        <f t="shared" si="5"/>
        <v>56342.182328914794</v>
      </c>
    </row>
    <row r="59" spans="1:9" x14ac:dyDescent="0.3">
      <c r="A59" s="1">
        <v>43886</v>
      </c>
      <c r="B59" s="2">
        <v>56</v>
      </c>
      <c r="C59" s="2">
        <f t="shared" si="9"/>
        <v>1.7481868097819668</v>
      </c>
      <c r="D59" s="4">
        <f t="shared" si="10"/>
        <v>192.42973290474163</v>
      </c>
      <c r="E59" s="4">
        <f t="shared" si="2"/>
        <v>192.42973290474163</v>
      </c>
      <c r="F59" s="4">
        <f t="shared" si="4"/>
        <v>-48.166957164046778</v>
      </c>
      <c r="G59" s="7">
        <v>406</v>
      </c>
      <c r="H59" s="5">
        <f t="shared" si="3"/>
        <v>45612.258987139998</v>
      </c>
      <c r="I59" s="4">
        <f t="shared" si="5"/>
        <v>56534.612061819535</v>
      </c>
    </row>
    <row r="60" spans="1:9" x14ac:dyDescent="0.3">
      <c r="A60" s="1">
        <v>43887</v>
      </c>
      <c r="B60" s="2">
        <v>57</v>
      </c>
      <c r="C60" s="2">
        <f t="shared" si="9"/>
        <v>1.7558736598030984</v>
      </c>
      <c r="D60" s="4">
        <f t="shared" si="10"/>
        <v>153.15074041346011</v>
      </c>
      <c r="E60" s="4">
        <f t="shared" si="2"/>
        <v>153.15074041346011</v>
      </c>
      <c r="F60" s="4">
        <f t="shared" si="4"/>
        <v>-39.278992491281514</v>
      </c>
      <c r="G60" s="7">
        <v>433</v>
      </c>
      <c r="H60" s="5">
        <f t="shared" si="3"/>
        <v>78315.608091134607</v>
      </c>
      <c r="I60" s="4">
        <f t="shared" si="5"/>
        <v>56687.762802232995</v>
      </c>
    </row>
    <row r="61" spans="1:9" x14ac:dyDescent="0.3">
      <c r="A61" s="1">
        <v>43888</v>
      </c>
      <c r="B61" s="2">
        <v>58</v>
      </c>
      <c r="C61" s="2">
        <f t="shared" si="9"/>
        <v>1.7634268183120101</v>
      </c>
      <c r="D61" s="4">
        <f t="shared" si="10"/>
        <v>121.33082079351564</v>
      </c>
      <c r="E61" s="4">
        <f t="shared" si="2"/>
        <v>121.33082079351564</v>
      </c>
      <c r="F61" s="4">
        <f t="shared" si="4"/>
        <v>-31.819919619944471</v>
      </c>
      <c r="G61" s="7">
        <v>327</v>
      </c>
      <c r="H61" s="5">
        <f t="shared" si="3"/>
        <v>42299.811275468979</v>
      </c>
      <c r="I61" s="4">
        <f t="shared" si="5"/>
        <v>56809.093623026514</v>
      </c>
    </row>
    <row r="62" spans="1:9" x14ac:dyDescent="0.3">
      <c r="A62" s="1">
        <v>43889</v>
      </c>
      <c r="B62" s="2">
        <v>59</v>
      </c>
      <c r="C62" s="2">
        <f t="shared" si="9"/>
        <v>1.7708508563107506</v>
      </c>
      <c r="D62" s="4">
        <f t="shared" si="10"/>
        <v>95.710487582777162</v>
      </c>
      <c r="E62" s="4">
        <f t="shared" si="2"/>
        <v>95.710487582777162</v>
      </c>
      <c r="F62" s="4">
        <f t="shared" si="4"/>
        <v>-25.62033321073848</v>
      </c>
      <c r="G62" s="7">
        <v>430</v>
      </c>
      <c r="H62" s="5">
        <f t="shared" si="3"/>
        <v>111749.47811214458</v>
      </c>
      <c r="I62" s="4">
        <f t="shared" si="5"/>
        <v>56904.804110609293</v>
      </c>
    </row>
    <row r="63" spans="1:9" x14ac:dyDescent="0.3">
      <c r="A63" s="1">
        <v>43890</v>
      </c>
      <c r="B63" s="2">
        <v>60</v>
      </c>
      <c r="C63" s="2">
        <f t="shared" si="9"/>
        <v>1.7781501143077985</v>
      </c>
      <c r="D63" s="4">
        <f t="shared" si="10"/>
        <v>75.198089621086609</v>
      </c>
      <c r="E63" s="4">
        <f t="shared" si="2"/>
        <v>75.198089621086609</v>
      </c>
      <c r="F63" s="4">
        <f t="shared" si="4"/>
        <v>-20.512397961690553</v>
      </c>
      <c r="G63" s="7">
        <v>573</v>
      </c>
      <c r="H63" s="5">
        <f t="shared" si="3"/>
        <v>247806.74197689569</v>
      </c>
      <c r="I63" s="4">
        <f t="shared" si="5"/>
        <v>56980.002200230381</v>
      </c>
    </row>
    <row r="64" spans="1:9" x14ac:dyDescent="0.3">
      <c r="A64" s="1">
        <v>43891</v>
      </c>
      <c r="B64" s="2">
        <v>61</v>
      </c>
      <c r="C64" s="2">
        <f t="shared" si="9"/>
        <v>1.7853287175591401</v>
      </c>
      <c r="D64" s="4">
        <f t="shared" si="10"/>
        <v>58.860976173410798</v>
      </c>
      <c r="E64" s="4">
        <f t="shared" si="2"/>
        <v>58.860976173410798</v>
      </c>
      <c r="F64" s="4">
        <f t="shared" si="4"/>
        <v>-16.337113447675812</v>
      </c>
      <c r="G64" s="7">
        <v>202</v>
      </c>
      <c r="H64" s="5">
        <f t="shared" si="3"/>
        <v>20488.780142028874</v>
      </c>
      <c r="I64" s="4">
        <f t="shared" si="5"/>
        <v>57038.863176403793</v>
      </c>
    </row>
    <row r="65" spans="1:20" x14ac:dyDescent="0.3">
      <c r="A65" s="1">
        <v>43892</v>
      </c>
      <c r="B65" s="2">
        <v>62</v>
      </c>
      <c r="C65" s="2">
        <f t="shared" si="9"/>
        <v>1.792390590070063</v>
      </c>
      <c r="D65" s="4">
        <f t="shared" si="10"/>
        <v>45.912247499771581</v>
      </c>
      <c r="E65" s="4">
        <f t="shared" si="2"/>
        <v>45.912247499771581</v>
      </c>
      <c r="F65" s="4">
        <f t="shared" si="4"/>
        <v>-12.948728673639216</v>
      </c>
      <c r="G65" s="7">
        <v>125</v>
      </c>
      <c r="H65" s="5">
        <f t="shared" si="3"/>
        <v>6254.8725955373866</v>
      </c>
      <c r="I65" s="4">
        <f t="shared" si="5"/>
        <v>57084.775423903564</v>
      </c>
      <c r="T65" s="27"/>
    </row>
    <row r="66" spans="1:20" x14ac:dyDescent="0.3">
      <c r="A66" s="1">
        <v>43893</v>
      </c>
      <c r="B66" s="2">
        <v>63</v>
      </c>
      <c r="C66" s="2">
        <f t="shared" si="9"/>
        <v>1.7993394674766536</v>
      </c>
      <c r="D66" s="4">
        <f t="shared" si="10"/>
        <v>35.69523884748606</v>
      </c>
      <c r="E66" s="4">
        <f t="shared" si="2"/>
        <v>35.69523884748606</v>
      </c>
      <c r="F66" s="4">
        <f t="shared" si="4"/>
        <v>-10.217008652285521</v>
      </c>
      <c r="G66" s="7">
        <v>119</v>
      </c>
      <c r="H66" s="5">
        <f t="shared" si="3"/>
        <v>6939.6832306773968</v>
      </c>
      <c r="I66" s="4">
        <f t="shared" si="5"/>
        <v>57120.470662751053</v>
      </c>
    </row>
    <row r="67" spans="1:20" x14ac:dyDescent="0.3">
      <c r="A67" s="1">
        <v>43894</v>
      </c>
      <c r="B67" s="2">
        <v>64</v>
      </c>
      <c r="C67" s="2">
        <f t="shared" si="9"/>
        <v>1.8061789089128695</v>
      </c>
      <c r="D67" s="4">
        <f t="shared" si="10"/>
        <v>27.667284695367258</v>
      </c>
      <c r="E67" s="4">
        <f t="shared" si="2"/>
        <v>27.667284695367258</v>
      </c>
      <c r="F67" s="4">
        <f t="shared" si="4"/>
        <v>-8.0279541521188023</v>
      </c>
      <c r="G67" s="7">
        <v>139</v>
      </c>
      <c r="H67" s="5">
        <f t="shared" si="3"/>
        <v>12394.973497102406</v>
      </c>
      <c r="I67" s="4">
        <f t="shared" si="5"/>
        <v>57148.137947446419</v>
      </c>
    </row>
    <row r="68" spans="1:20" x14ac:dyDescent="0.3">
      <c r="A68" s="1">
        <v>43895</v>
      </c>
      <c r="B68" s="2">
        <v>65</v>
      </c>
      <c r="C68" s="2">
        <f t="shared" ref="C68:C99" si="11">LOG(B68-$C$2)</f>
        <v>1.8129123079575655</v>
      </c>
      <c r="D68" s="4">
        <f t="shared" ref="D68:D99" si="12">$D$2*EXP(-((C68-$G$2)^2)/(2*$H$2))</f>
        <v>21.383819257564276</v>
      </c>
      <c r="E68" s="4">
        <f t="shared" si="2"/>
        <v>21.383819257564276</v>
      </c>
      <c r="F68" s="4">
        <f t="shared" si="4"/>
        <v>-6.2834654378029811</v>
      </c>
      <c r="G68" s="7">
        <v>143</v>
      </c>
      <c r="H68" s="5">
        <f t="shared" si="3"/>
        <v>14790.495418376791</v>
      </c>
      <c r="I68" s="4">
        <f t="shared" si="5"/>
        <v>57169.521766703983</v>
      </c>
    </row>
    <row r="69" spans="1:20" x14ac:dyDescent="0.3">
      <c r="A69" s="1">
        <v>43896</v>
      </c>
      <c r="B69" s="2">
        <v>66</v>
      </c>
      <c r="C69" s="2">
        <f t="shared" si="11"/>
        <v>1.8195429027457686</v>
      </c>
      <c r="D69" s="4">
        <f t="shared" si="12"/>
        <v>16.483484786588509</v>
      </c>
      <c r="E69" s="4">
        <f t="shared" ref="E69:E81" si="13">IFERROR(D69,0)</f>
        <v>16.483484786588509</v>
      </c>
      <c r="F69" s="4">
        <f t="shared" si="4"/>
        <v>-4.9003344709757677</v>
      </c>
      <c r="G69" s="7">
        <v>99</v>
      </c>
      <c r="H69" s="5">
        <f t="shared" ref="H69:H88" si="14">(G69-E69)^2</f>
        <v>6808.9752829651707</v>
      </c>
      <c r="I69" s="4">
        <f t="shared" si="5"/>
        <v>57186.005251490569</v>
      </c>
    </row>
    <row r="70" spans="1:20" x14ac:dyDescent="0.3">
      <c r="A70" s="1">
        <v>43897</v>
      </c>
      <c r="B70" s="2">
        <v>67</v>
      </c>
      <c r="C70" s="2">
        <f t="shared" si="11"/>
        <v>1.8260737853196116</v>
      </c>
      <c r="D70" s="4">
        <f t="shared" si="12"/>
        <v>12.674629733313061</v>
      </c>
      <c r="E70" s="4">
        <f t="shared" si="13"/>
        <v>12.674629733313061</v>
      </c>
      <c r="F70" s="4">
        <f t="shared" ref="F70:F133" si="15">E70-E69</f>
        <v>-3.8088550532754475</v>
      </c>
      <c r="G70" s="7">
        <v>44</v>
      </c>
      <c r="H70" s="5">
        <f t="shared" si="14"/>
        <v>981.27882234503409</v>
      </c>
      <c r="I70" s="4">
        <f t="shared" ref="I70:I133" si="16">E70+I69</f>
        <v>57198.679881223885</v>
      </c>
    </row>
    <row r="71" spans="1:20" x14ac:dyDescent="0.3">
      <c r="A71" s="1">
        <v>43898</v>
      </c>
      <c r="B71" s="2">
        <v>68</v>
      </c>
      <c r="C71" s="2">
        <f t="shared" si="11"/>
        <v>1.8325079102865272</v>
      </c>
      <c r="D71" s="4">
        <f t="shared" si="12"/>
        <v>9.7233696183902332</v>
      </c>
      <c r="E71" s="4">
        <f t="shared" si="13"/>
        <v>9.7233696183902332</v>
      </c>
      <c r="F71" s="4">
        <f t="shared" si="15"/>
        <v>-2.9512601149228281</v>
      </c>
      <c r="G71" s="7">
        <v>40</v>
      </c>
      <c r="H71" s="5">
        <f t="shared" si="14"/>
        <v>916.67434726461556</v>
      </c>
      <c r="I71" s="4">
        <f t="shared" si="16"/>
        <v>57208.403250842275</v>
      </c>
    </row>
    <row r="72" spans="1:20" x14ac:dyDescent="0.3">
      <c r="A72" s="1">
        <v>43899</v>
      </c>
      <c r="B72" s="2">
        <v>69</v>
      </c>
      <c r="C72" s="2">
        <f t="shared" si="11"/>
        <v>1.8388481028453847</v>
      </c>
      <c r="D72" s="4">
        <f t="shared" si="12"/>
        <v>7.4432391702525864</v>
      </c>
      <c r="E72" s="4">
        <f t="shared" si="13"/>
        <v>7.4432391702525864</v>
      </c>
      <c r="F72" s="4">
        <f t="shared" si="15"/>
        <v>-2.2801304481376468</v>
      </c>
      <c r="G72" s="7">
        <v>19</v>
      </c>
      <c r="H72" s="5">
        <f t="shared" si="14"/>
        <v>133.55872087598414</v>
      </c>
      <c r="I72" s="4">
        <f t="shared" si="16"/>
        <v>57215.846490012525</v>
      </c>
    </row>
    <row r="73" spans="1:20" x14ac:dyDescent="0.3">
      <c r="A73" s="1">
        <v>43900</v>
      </c>
      <c r="B73" s="2">
        <v>70</v>
      </c>
      <c r="C73" s="2">
        <f t="shared" si="11"/>
        <v>1.8450970662351429</v>
      </c>
      <c r="D73" s="4">
        <f t="shared" si="12"/>
        <v>5.6863704604117125</v>
      </c>
      <c r="E73" s="4">
        <f t="shared" si="13"/>
        <v>5.6863704604117125</v>
      </c>
      <c r="F73" s="4">
        <f t="shared" si="15"/>
        <v>-1.756868709840874</v>
      </c>
      <c r="G73" s="4">
        <v>24</v>
      </c>
      <c r="H73" s="5">
        <f t="shared" ref="H73:H82" si="17">(G73-E73)^2</f>
        <v>335.3890269132807</v>
      </c>
      <c r="I73" s="4">
        <f t="shared" si="16"/>
        <v>57221.532860472937</v>
      </c>
    </row>
    <row r="74" spans="1:20" x14ac:dyDescent="0.3">
      <c r="A74" s="1">
        <v>43901</v>
      </c>
      <c r="B74" s="2">
        <v>71</v>
      </c>
      <c r="C74" s="2">
        <f t="shared" si="11"/>
        <v>1.8512573886551753</v>
      </c>
      <c r="D74" s="4">
        <f t="shared" si="12"/>
        <v>4.3360757779514039</v>
      </c>
      <c r="E74" s="4">
        <f t="shared" si="13"/>
        <v>4.3360757779514039</v>
      </c>
      <c r="F74" s="4">
        <f t="shared" si="15"/>
        <v>-1.3502946824603086</v>
      </c>
      <c r="G74" s="4">
        <v>15</v>
      </c>
      <c r="H74" s="5">
        <f t="shared" si="17"/>
        <v>113.71927981359475</v>
      </c>
      <c r="I74" s="4">
        <f t="shared" si="16"/>
        <v>57225.868936250889</v>
      </c>
    </row>
    <row r="75" spans="1:20" x14ac:dyDescent="0.3">
      <c r="A75" s="1">
        <v>43902</v>
      </c>
      <c r="B75" s="2">
        <v>72</v>
      </c>
      <c r="C75" s="2">
        <f t="shared" si="11"/>
        <v>1.8573315497016039</v>
      </c>
      <c r="D75" s="4">
        <f t="shared" si="12"/>
        <v>3.300685308471047</v>
      </c>
      <c r="E75" s="4">
        <f t="shared" si="13"/>
        <v>3.300685308471047</v>
      </c>
      <c r="F75" s="4">
        <f t="shared" si="15"/>
        <v>-1.0353904694803568</v>
      </c>
      <c r="G75" s="4">
        <v>8</v>
      </c>
      <c r="H75" s="5">
        <f t="shared" si="17"/>
        <v>22.083558570019854</v>
      </c>
      <c r="I75" s="4">
        <f t="shared" si="16"/>
        <v>57229.169621559362</v>
      </c>
    </row>
    <row r="76" spans="1:20" x14ac:dyDescent="0.3">
      <c r="A76" s="1">
        <v>43903</v>
      </c>
      <c r="B76" s="2">
        <v>73</v>
      </c>
      <c r="C76" s="2">
        <f t="shared" si="11"/>
        <v>1.8633219263597047</v>
      </c>
      <c r="D76" s="4">
        <f t="shared" si="12"/>
        <v>2.5084799097861765</v>
      </c>
      <c r="E76" s="4">
        <f t="shared" si="13"/>
        <v>2.5084799097861765</v>
      </c>
      <c r="F76" s="4">
        <f t="shared" si="15"/>
        <v>-0.7922053986848705</v>
      </c>
      <c r="G76" s="4">
        <v>11</v>
      </c>
      <c r="H76" s="5">
        <f t="shared" si="17"/>
        <v>72.105913442504985</v>
      </c>
      <c r="I76" s="4">
        <f t="shared" si="16"/>
        <v>57231.678101469151</v>
      </c>
    </row>
    <row r="77" spans="1:20" x14ac:dyDescent="0.3">
      <c r="A77" s="1">
        <v>43904</v>
      </c>
      <c r="B77" s="2">
        <v>74</v>
      </c>
      <c r="C77" s="2">
        <f t="shared" si="11"/>
        <v>1.869230798588627</v>
      </c>
      <c r="D77" s="4">
        <f t="shared" si="12"/>
        <v>1.9035619278727798</v>
      </c>
      <c r="E77" s="4">
        <f t="shared" si="13"/>
        <v>1.9035619278727798</v>
      </c>
      <c r="F77" s="4">
        <f t="shared" si="15"/>
        <v>-0.60491798191339674</v>
      </c>
      <c r="H77" s="5">
        <f t="shared" si="17"/>
        <v>3.6235480132467339</v>
      </c>
      <c r="I77" s="4">
        <f t="shared" si="16"/>
        <v>57233.581663397024</v>
      </c>
    </row>
    <row r="78" spans="1:20" x14ac:dyDescent="0.3">
      <c r="A78" s="1">
        <v>43905</v>
      </c>
      <c r="B78" s="2">
        <v>75</v>
      </c>
      <c r="C78" s="2">
        <f t="shared" si="11"/>
        <v>1.8750603545312616</v>
      </c>
      <c r="D78" s="4">
        <f t="shared" si="12"/>
        <v>1.4425172470608163</v>
      </c>
      <c r="E78" s="4">
        <f t="shared" si="13"/>
        <v>1.4425172470608163</v>
      </c>
      <c r="F78" s="4">
        <f t="shared" si="15"/>
        <v>-0.46104468081196348</v>
      </c>
      <c r="H78" s="5">
        <f t="shared" si="17"/>
        <v>2.0808560080679159</v>
      </c>
      <c r="I78" s="4">
        <f t="shared" si="16"/>
        <v>57235.024180644083</v>
      </c>
    </row>
    <row r="79" spans="1:20" x14ac:dyDescent="0.3">
      <c r="A79" s="1">
        <v>43906</v>
      </c>
      <c r="B79" s="2">
        <v>76</v>
      </c>
      <c r="C79" s="2">
        <f t="shared" si="11"/>
        <v>1.8808126953790554</v>
      </c>
      <c r="D79" s="4">
        <f t="shared" si="12"/>
        <v>1.0917361493583193</v>
      </c>
      <c r="E79" s="4">
        <f t="shared" si="13"/>
        <v>1.0917361493583193</v>
      </c>
      <c r="F79" s="4">
        <f t="shared" si="15"/>
        <v>-0.35078109770249699</v>
      </c>
      <c r="H79" s="5">
        <f t="shared" si="17"/>
        <v>1.1918878198157306</v>
      </c>
      <c r="I79" s="4">
        <f t="shared" si="16"/>
        <v>57236.115916793438</v>
      </c>
    </row>
    <row r="80" spans="1:20" x14ac:dyDescent="0.3">
      <c r="A80" s="1">
        <v>43907</v>
      </c>
      <c r="B80" s="2">
        <v>77</v>
      </c>
      <c r="C80" s="2">
        <f t="shared" si="11"/>
        <v>1.8864898399188321</v>
      </c>
      <c r="D80" s="4">
        <f t="shared" si="12"/>
        <v>0.82527666952846535</v>
      </c>
      <c r="E80" s="4">
        <f t="shared" si="13"/>
        <v>0.82527666952846535</v>
      </c>
      <c r="F80" s="4">
        <f t="shared" si="15"/>
        <v>-0.26645947982985396</v>
      </c>
      <c r="H80" s="5">
        <f t="shared" si="17"/>
        <v>0.68108158126799578</v>
      </c>
      <c r="I80" s="4">
        <f t="shared" si="16"/>
        <v>57236.941193462968</v>
      </c>
    </row>
    <row r="81" spans="1:9" x14ac:dyDescent="0.3">
      <c r="A81" s="1">
        <v>43908</v>
      </c>
      <c r="B81" s="2">
        <v>78</v>
      </c>
      <c r="C81" s="2">
        <f t="shared" si="11"/>
        <v>1.8920937287862478</v>
      </c>
      <c r="D81" s="4">
        <f t="shared" si="12"/>
        <v>0.62317039139084818</v>
      </c>
      <c r="E81" s="4">
        <f t="shared" si="13"/>
        <v>0.62317039139084818</v>
      </c>
      <c r="F81" s="4">
        <f t="shared" si="15"/>
        <v>-0.20210627813761717</v>
      </c>
      <c r="H81" s="5">
        <f t="shared" si="17"/>
        <v>0.38834133670622289</v>
      </c>
      <c r="I81" s="4">
        <f t="shared" si="16"/>
        <v>57237.564363854355</v>
      </c>
    </row>
    <row r="82" spans="1:9" x14ac:dyDescent="0.3">
      <c r="A82" s="1">
        <v>43909</v>
      </c>
      <c r="B82" s="2">
        <v>79</v>
      </c>
      <c r="C82" s="2">
        <f t="shared" si="11"/>
        <v>1.8976262284482988</v>
      </c>
      <c r="D82" s="4">
        <f t="shared" si="12"/>
        <v>0.47008605557800692</v>
      </c>
      <c r="E82" s="4">
        <f t="shared" ref="E82:E88" si="18">IFERROR(D82,0)</f>
        <v>0.47008605557800692</v>
      </c>
      <c r="F82" s="4">
        <f t="shared" si="15"/>
        <v>-0.15308433581284125</v>
      </c>
      <c r="H82" s="5">
        <f t="shared" si="17"/>
        <v>0.22098089964888901</v>
      </c>
      <c r="I82" s="4">
        <f t="shared" si="16"/>
        <v>57238.03444990993</v>
      </c>
    </row>
    <row r="83" spans="1:9" x14ac:dyDescent="0.3">
      <c r="A83" s="1">
        <v>43910</v>
      </c>
      <c r="B83" s="2">
        <v>80</v>
      </c>
      <c r="C83" s="2">
        <f t="shared" si="11"/>
        <v>1.9030891349353383</v>
      </c>
      <c r="D83" s="4">
        <f t="shared" si="12"/>
        <v>0.35428038919229032</v>
      </c>
      <c r="E83" s="4">
        <f t="shared" si="18"/>
        <v>0.35428038919229032</v>
      </c>
      <c r="F83" s="4">
        <f t="shared" si="15"/>
        <v>-0.1158056663857166</v>
      </c>
      <c r="G83" s="10"/>
      <c r="H83" s="5">
        <f t="shared" si="14"/>
        <v>0.12551459416624069</v>
      </c>
      <c r="I83" s="4">
        <f t="shared" si="16"/>
        <v>57238.388730299121</v>
      </c>
    </row>
    <row r="84" spans="1:9" x14ac:dyDescent="0.3">
      <c r="A84" s="1">
        <v>43911</v>
      </c>
      <c r="B84" s="2">
        <v>81</v>
      </c>
      <c r="C84" s="2">
        <f t="shared" si="11"/>
        <v>1.908484177341272</v>
      </c>
      <c r="D84" s="4">
        <f t="shared" si="12"/>
        <v>0.26677797001672399</v>
      </c>
      <c r="E84" s="4">
        <f t="shared" si="18"/>
        <v>0.26677797001672399</v>
      </c>
      <c r="F84" s="4">
        <f t="shared" si="15"/>
        <v>-8.7502419175566337E-2</v>
      </c>
      <c r="G84" s="10"/>
      <c r="H84" s="5">
        <f t="shared" si="14"/>
        <v>7.1170485286244076E-2</v>
      </c>
      <c r="I84" s="4">
        <f t="shared" si="16"/>
        <v>57238.655508269134</v>
      </c>
    </row>
    <row r="85" spans="1:9" x14ac:dyDescent="0.3">
      <c r="A85" s="1">
        <v>43912</v>
      </c>
      <c r="B85" s="2">
        <v>82</v>
      </c>
      <c r="C85" s="2">
        <f t="shared" si="11"/>
        <v>1.9138130211089999</v>
      </c>
      <c r="D85" s="4">
        <f t="shared" si="12"/>
        <v>0.2007326447515129</v>
      </c>
      <c r="E85" s="4">
        <f t="shared" si="18"/>
        <v>0.2007326447515129</v>
      </c>
      <c r="F85" s="4">
        <f t="shared" si="15"/>
        <v>-6.6045325265211091E-2</v>
      </c>
      <c r="H85" s="5">
        <f t="shared" si="14"/>
        <v>4.0293594668937074E-2</v>
      </c>
      <c r="I85" s="4">
        <f t="shared" si="16"/>
        <v>57238.856240913883</v>
      </c>
    </row>
    <row r="86" spans="1:9" x14ac:dyDescent="0.3">
      <c r="A86" s="1">
        <v>43913</v>
      </c>
      <c r="B86" s="2">
        <v>83</v>
      </c>
      <c r="C86" s="2">
        <f t="shared" si="11"/>
        <v>1.9190772711167245</v>
      </c>
      <c r="D86" s="4">
        <f t="shared" si="12"/>
        <v>0.15093209697846613</v>
      </c>
      <c r="E86" s="4">
        <f t="shared" si="18"/>
        <v>0.15093209697846613</v>
      </c>
      <c r="F86" s="4">
        <f t="shared" si="15"/>
        <v>-4.9800547773046766E-2</v>
      </c>
      <c r="H86" s="5">
        <f t="shared" si="14"/>
        <v>2.2780497898317105E-2</v>
      </c>
      <c r="I86" s="4">
        <f t="shared" si="16"/>
        <v>57239.007173010861</v>
      </c>
    </row>
    <row r="87" spans="1:9" x14ac:dyDescent="0.3">
      <c r="A87" s="1">
        <v>43914</v>
      </c>
      <c r="B87" s="2">
        <v>84</v>
      </c>
      <c r="C87" s="2">
        <f t="shared" si="11"/>
        <v>1.9242784745794383</v>
      </c>
      <c r="D87" s="4">
        <f t="shared" si="12"/>
        <v>0.11341474072945809</v>
      </c>
      <c r="E87" s="4">
        <f t="shared" si="18"/>
        <v>0.11341474072945809</v>
      </c>
      <c r="F87" s="4">
        <f t="shared" si="15"/>
        <v>-3.7517356249008038E-2</v>
      </c>
      <c r="H87" s="5">
        <f t="shared" si="14"/>
        <v>1.28629034147302E-2</v>
      </c>
      <c r="I87" s="4">
        <f t="shared" si="16"/>
        <v>57239.120587751589</v>
      </c>
    </row>
    <row r="88" spans="1:9" x14ac:dyDescent="0.3">
      <c r="A88" s="1">
        <v>43915</v>
      </c>
      <c r="B88" s="2">
        <v>85</v>
      </c>
      <c r="C88" s="2">
        <f t="shared" si="11"/>
        <v>1.9294181237787105</v>
      </c>
      <c r="D88" s="4">
        <f t="shared" si="12"/>
        <v>8.5174367916537166E-2</v>
      </c>
      <c r="E88" s="4">
        <f t="shared" si="18"/>
        <v>8.5174367916537166E-2</v>
      </c>
      <c r="F88" s="4">
        <f t="shared" si="15"/>
        <v>-2.8240372812920925E-2</v>
      </c>
      <c r="H88" s="5">
        <f t="shared" si="14"/>
        <v>7.2546729499816361E-3</v>
      </c>
      <c r="I88" s="4">
        <f t="shared" si="16"/>
        <v>57239.205762119505</v>
      </c>
    </row>
    <row r="89" spans="1:9" x14ac:dyDescent="0.3">
      <c r="A89" s="1">
        <v>43916</v>
      </c>
      <c r="B89" s="2">
        <v>86</v>
      </c>
      <c r="C89" s="2">
        <f t="shared" si="11"/>
        <v>1.9344976586328264</v>
      </c>
      <c r="D89" s="4">
        <f t="shared" si="12"/>
        <v>6.3933080761288438E-2</v>
      </c>
      <c r="E89" s="4">
        <f t="shared" ref="E89:E131" si="19">IFERROR(D89,0)</f>
        <v>6.3933080761288438E-2</v>
      </c>
      <c r="F89" s="4">
        <f t="shared" si="15"/>
        <v>-2.1241287155248728E-2</v>
      </c>
      <c r="I89" s="4">
        <f t="shared" si="16"/>
        <v>57239.269695200266</v>
      </c>
    </row>
    <row r="90" spans="1:9" x14ac:dyDescent="0.3">
      <c r="A90" s="1">
        <v>43917</v>
      </c>
      <c r="B90" s="2">
        <v>87</v>
      </c>
      <c r="C90" s="2">
        <f t="shared" si="11"/>
        <v>1.9395184691183538</v>
      </c>
      <c r="D90" s="4">
        <f t="shared" si="12"/>
        <v>4.7967167264512743E-2</v>
      </c>
      <c r="E90" s="4">
        <f t="shared" si="19"/>
        <v>4.7967167264512743E-2</v>
      </c>
      <c r="F90" s="4">
        <f t="shared" si="15"/>
        <v>-1.5965913496775695E-2</v>
      </c>
      <c r="I90" s="4">
        <f t="shared" si="16"/>
        <v>57239.317662367532</v>
      </c>
    </row>
    <row r="91" spans="1:9" x14ac:dyDescent="0.3">
      <c r="A91" s="1">
        <v>43918</v>
      </c>
      <c r="B91" s="2">
        <v>88</v>
      </c>
      <c r="C91" s="2">
        <f t="shared" si="11"/>
        <v>1.9444818975533238</v>
      </c>
      <c r="D91" s="4">
        <f t="shared" si="12"/>
        <v>3.5973888929904448E-2</v>
      </c>
      <c r="E91" s="4">
        <f t="shared" si="19"/>
        <v>3.5973888929904448E-2</v>
      </c>
      <c r="F91" s="4">
        <f t="shared" si="15"/>
        <v>-1.1993278334608296E-2</v>
      </c>
      <c r="I91" s="4">
        <f t="shared" si="16"/>
        <v>57239.353636256463</v>
      </c>
    </row>
    <row r="92" spans="1:9" x14ac:dyDescent="0.3">
      <c r="A92" s="1">
        <v>43919</v>
      </c>
      <c r="B92" s="2">
        <v>89</v>
      </c>
      <c r="C92" s="2">
        <f t="shared" si="11"/>
        <v>1.9493892407514111</v>
      </c>
      <c r="D92" s="4">
        <f t="shared" si="12"/>
        <v>2.6969788135825248E-2</v>
      </c>
      <c r="E92" s="4">
        <f t="shared" si="19"/>
        <v>2.6969788135825248E-2</v>
      </c>
      <c r="F92" s="4">
        <f t="shared" si="15"/>
        <v>-9.0041007940791992E-3</v>
      </c>
      <c r="I92" s="4">
        <f t="shared" si="16"/>
        <v>57239.3806060446</v>
      </c>
    </row>
    <row r="93" spans="1:9" x14ac:dyDescent="0.3">
      <c r="A93" s="1">
        <v>43920</v>
      </c>
      <c r="B93" s="2">
        <v>90</v>
      </c>
      <c r="C93" s="2">
        <f t="shared" si="11"/>
        <v>1.9542417520557582</v>
      </c>
      <c r="D93" s="4">
        <f t="shared" si="12"/>
        <v>2.0213211549578738E-2</v>
      </c>
      <c r="E93" s="4">
        <f t="shared" si="19"/>
        <v>2.0213211549578738E-2</v>
      </c>
      <c r="F93" s="4">
        <f t="shared" si="15"/>
        <v>-6.7565765862465099E-3</v>
      </c>
      <c r="I93" s="4">
        <f t="shared" si="16"/>
        <v>57239.400819256152</v>
      </c>
    </row>
    <row r="94" spans="1:9" x14ac:dyDescent="0.3">
      <c r="A94" s="1">
        <v>43921</v>
      </c>
      <c r="B94" s="2">
        <v>91</v>
      </c>
      <c r="C94" s="2">
        <f t="shared" si="11"/>
        <v>1.9590406432604306</v>
      </c>
      <c r="D94" s="4">
        <f t="shared" si="12"/>
        <v>1.514539101552531E-2</v>
      </c>
      <c r="E94" s="4">
        <f t="shared" si="19"/>
        <v>1.514539101552531E-2</v>
      </c>
      <c r="F94" s="4">
        <f t="shared" si="15"/>
        <v>-5.0678205340534289E-3</v>
      </c>
      <c r="I94" s="4">
        <f t="shared" si="16"/>
        <v>57239.415964647167</v>
      </c>
    </row>
    <row r="95" spans="1:9" x14ac:dyDescent="0.3">
      <c r="A95" s="1">
        <v>43922</v>
      </c>
      <c r="B95" s="2">
        <v>92</v>
      </c>
      <c r="C95" s="2">
        <f t="shared" si="11"/>
        <v>1.9637870864268629</v>
      </c>
      <c r="D95" s="4">
        <f t="shared" si="12"/>
        <v>1.1345712383997848E-2</v>
      </c>
      <c r="E95" s="4">
        <f t="shared" si="19"/>
        <v>1.1345712383997848E-2</v>
      </c>
      <c r="F95" s="4">
        <f t="shared" si="15"/>
        <v>-3.7996786315274613E-3</v>
      </c>
      <c r="I95" s="4">
        <f t="shared" si="16"/>
        <v>57239.427310359548</v>
      </c>
    </row>
    <row r="96" spans="1:9" x14ac:dyDescent="0.3">
      <c r="A96" s="1">
        <v>43923</v>
      </c>
      <c r="B96" s="2">
        <v>93</v>
      </c>
      <c r="C96" s="2">
        <f t="shared" si="11"/>
        <v>1.9684822156021171</v>
      </c>
      <c r="D96" s="4">
        <f t="shared" si="12"/>
        <v>8.4978083378620395E-3</v>
      </c>
      <c r="E96" s="4">
        <f t="shared" si="19"/>
        <v>8.4978083378620395E-3</v>
      </c>
      <c r="F96" s="4">
        <f t="shared" si="15"/>
        <v>-2.8479040461358088E-3</v>
      </c>
      <c r="I96" s="4">
        <f t="shared" si="16"/>
        <v>57239.435808167887</v>
      </c>
    </row>
    <row r="97" spans="1:10" x14ac:dyDescent="0.3">
      <c r="A97" s="1">
        <v>43924</v>
      </c>
      <c r="B97" s="2">
        <v>94</v>
      </c>
      <c r="C97" s="2">
        <f t="shared" si="11"/>
        <v>1.973127128445247</v>
      </c>
      <c r="D97" s="4">
        <f t="shared" si="12"/>
        <v>6.3638925963121519E-3</v>
      </c>
      <c r="E97" s="4">
        <f t="shared" si="19"/>
        <v>6.3638925963121519E-3</v>
      </c>
      <c r="F97" s="4">
        <f t="shared" si="15"/>
        <v>-2.1339157415498876E-3</v>
      </c>
      <c r="I97" s="4">
        <f t="shared" si="16"/>
        <v>57239.442172060481</v>
      </c>
    </row>
    <row r="98" spans="1:10" x14ac:dyDescent="0.3">
      <c r="A98" s="1">
        <v>43925</v>
      </c>
      <c r="B98" s="2">
        <v>95</v>
      </c>
      <c r="C98" s="2">
        <f t="shared" si="11"/>
        <v>1.9777228877676072</v>
      </c>
      <c r="D98" s="4">
        <f t="shared" si="12"/>
        <v>4.765357739075912E-3</v>
      </c>
      <c r="E98" s="4">
        <f t="shared" si="19"/>
        <v>4.765357739075912E-3</v>
      </c>
      <c r="F98" s="4">
        <f t="shared" si="15"/>
        <v>-1.5985348572362399E-3</v>
      </c>
      <c r="I98" s="4">
        <f t="shared" si="16"/>
        <v>57239.446937418223</v>
      </c>
    </row>
    <row r="99" spans="1:10" x14ac:dyDescent="0.3">
      <c r="A99" s="1">
        <v>43926</v>
      </c>
      <c r="B99" s="2">
        <v>96</v>
      </c>
      <c r="C99" s="2">
        <f t="shared" si="11"/>
        <v>1.9822705229925135</v>
      </c>
      <c r="D99" s="4">
        <f t="shared" si="12"/>
        <v>3.5681256037615465E-3</v>
      </c>
      <c r="E99" s="4">
        <f t="shared" si="19"/>
        <v>3.5681256037615465E-3</v>
      </c>
      <c r="F99" s="4">
        <f t="shared" si="15"/>
        <v>-1.1972321353143655E-3</v>
      </c>
      <c r="I99" s="4">
        <f t="shared" si="16"/>
        <v>57239.450505543828</v>
      </c>
    </row>
    <row r="100" spans="1:10" x14ac:dyDescent="0.3">
      <c r="A100" s="1">
        <v>43927</v>
      </c>
      <c r="B100" s="2">
        <v>97</v>
      </c>
      <c r="C100" s="2">
        <f t="shared" ref="C100:C131" si="20">LOG(B100-$C$2)</f>
        <v>1.9867710315392686</v>
      </c>
      <c r="D100" s="4">
        <f t="shared" ref="D100:D131" si="21">$D$2*EXP(-((C100-$G$2)^2)/(2*$H$2))</f>
        <v>2.6715982359940748E-3</v>
      </c>
      <c r="E100" s="4">
        <f t="shared" si="19"/>
        <v>2.6715982359940748E-3</v>
      </c>
      <c r="F100" s="4">
        <f t="shared" si="15"/>
        <v>-8.9652736776747169E-4</v>
      </c>
      <c r="I100" s="4">
        <f t="shared" si="16"/>
        <v>57239.453177142066</v>
      </c>
    </row>
    <row r="101" spans="1:10" x14ac:dyDescent="0.3">
      <c r="A101" s="1">
        <v>43928</v>
      </c>
      <c r="B101" s="2">
        <v>98</v>
      </c>
      <c r="C101" s="2">
        <f t="shared" si="20"/>
        <v>1.9912253801362076</v>
      </c>
      <c r="D101" s="4">
        <f t="shared" si="21"/>
        <v>2.0003328034690934E-3</v>
      </c>
      <c r="E101" s="4">
        <f t="shared" si="19"/>
        <v>2.0003328034690934E-3</v>
      </c>
      <c r="F101" s="4">
        <f t="shared" si="15"/>
        <v>-6.7126543252498143E-4</v>
      </c>
      <c r="I101" s="4">
        <f t="shared" si="16"/>
        <v>57239.455177474869</v>
      </c>
    </row>
    <row r="102" spans="1:10" x14ac:dyDescent="0.3">
      <c r="A102" s="1">
        <v>43929</v>
      </c>
      <c r="B102" s="2">
        <v>99</v>
      </c>
      <c r="C102" s="2">
        <f t="shared" si="20"/>
        <v>1.9956345060670895</v>
      </c>
      <c r="D102" s="4">
        <f t="shared" si="21"/>
        <v>1.4977746556226461E-3</v>
      </c>
      <c r="E102" s="4">
        <f t="shared" si="19"/>
        <v>1.4977746556226461E-3</v>
      </c>
      <c r="F102" s="4">
        <f t="shared" si="15"/>
        <v>-5.0255814784644728E-4</v>
      </c>
      <c r="I102" s="4">
        <f t="shared" si="16"/>
        <v>57239.456675249523</v>
      </c>
    </row>
    <row r="103" spans="1:10" x14ac:dyDescent="0.3">
      <c r="A103" s="1">
        <v>43930</v>
      </c>
      <c r="B103" s="2">
        <v>100</v>
      </c>
      <c r="C103" s="2">
        <f t="shared" si="20"/>
        <v>1.9999993183548495</v>
      </c>
      <c r="D103" s="4">
        <f t="shared" si="21"/>
        <v>1.1215436305073369E-3</v>
      </c>
      <c r="E103" s="4">
        <f t="shared" si="19"/>
        <v>1.1215436305073369E-3</v>
      </c>
      <c r="F103" s="4">
        <f t="shared" si="15"/>
        <v>-3.7623102511530923E-4</v>
      </c>
      <c r="I103" s="4">
        <f t="shared" si="16"/>
        <v>57239.457796793155</v>
      </c>
      <c r="J103" s="4" t="s">
        <v>46</v>
      </c>
    </row>
    <row r="104" spans="1:10" x14ac:dyDescent="0.3">
      <c r="A104" s="1">
        <v>43931</v>
      </c>
      <c r="B104" s="2">
        <v>101</v>
      </c>
      <c r="C104" s="2">
        <f t="shared" si="20"/>
        <v>2.0043206988864593</v>
      </c>
      <c r="D104" s="4">
        <f t="shared" si="21"/>
        <v>8.3989131249132237E-4</v>
      </c>
      <c r="E104" s="4">
        <f t="shared" si="19"/>
        <v>8.3989131249132237E-4</v>
      </c>
      <c r="F104" s="4">
        <f t="shared" si="15"/>
        <v>-2.8165231801601453E-4</v>
      </c>
      <c r="I104" s="4">
        <f t="shared" si="16"/>
        <v>57239.458636684467</v>
      </c>
      <c r="J104" s="4" t="s">
        <v>45</v>
      </c>
    </row>
    <row r="105" spans="1:10" x14ac:dyDescent="0.3">
      <c r="A105" s="1">
        <v>43932</v>
      </c>
      <c r="B105" s="2">
        <v>102</v>
      </c>
      <c r="C105" s="2">
        <f t="shared" si="20"/>
        <v>2.0085995034823685</v>
      </c>
      <c r="D105" s="4">
        <f t="shared" si="21"/>
        <v>6.2904017338661668E-4</v>
      </c>
      <c r="E105" s="4">
        <f t="shared" si="19"/>
        <v>6.2904017338661668E-4</v>
      </c>
      <c r="F105" s="4">
        <f t="shared" si="15"/>
        <v>-2.1085113910470569E-4</v>
      </c>
      <c r="I105" s="4">
        <f t="shared" si="16"/>
        <v>57239.459265724639</v>
      </c>
    </row>
    <row r="106" spans="1:10" x14ac:dyDescent="0.3">
      <c r="A106" s="1">
        <v>43933</v>
      </c>
      <c r="B106" s="2">
        <v>103</v>
      </c>
      <c r="C106" s="2">
        <f t="shared" si="20"/>
        <v>2.0128365629137792</v>
      </c>
      <c r="D106" s="4">
        <f t="shared" si="21"/>
        <v>4.7118629814423034E-4</v>
      </c>
      <c r="E106" s="4">
        <f t="shared" si="19"/>
        <v>4.7118629814423034E-4</v>
      </c>
      <c r="F106" s="4">
        <f t="shared" si="15"/>
        <v>-1.5785387524238633E-4</v>
      </c>
      <c r="I106" s="4">
        <f t="shared" si="16"/>
        <v>57239.45973691094</v>
      </c>
    </row>
    <row r="107" spans="1:10" x14ac:dyDescent="0.3">
      <c r="A107" s="1">
        <v>43934</v>
      </c>
      <c r="B107" s="2">
        <v>104</v>
      </c>
      <c r="C107" s="2">
        <f t="shared" si="20"/>
        <v>2.0170326838707711</v>
      </c>
      <c r="D107" s="4">
        <f t="shared" si="21"/>
        <v>3.5300102898736901E-4</v>
      </c>
      <c r="E107" s="4">
        <f t="shared" si="19"/>
        <v>3.5300102898736901E-4</v>
      </c>
      <c r="F107" s="4">
        <f t="shared" si="15"/>
        <v>-1.1818526915686133E-4</v>
      </c>
      <c r="I107" s="4">
        <f t="shared" si="16"/>
        <v>57239.460089911969</v>
      </c>
    </row>
    <row r="108" spans="1:10" x14ac:dyDescent="0.3">
      <c r="A108" s="1">
        <v>43935</v>
      </c>
      <c r="B108" s="2">
        <v>105</v>
      </c>
      <c r="C108" s="2">
        <f t="shared" si="20"/>
        <v>2.0211886498841047</v>
      </c>
      <c r="D108" s="4">
        <f t="shared" si="21"/>
        <v>2.6450744816011664E-4</v>
      </c>
      <c r="E108" s="4">
        <f t="shared" si="19"/>
        <v>2.6450744816011664E-4</v>
      </c>
      <c r="F108" s="4">
        <f t="shared" si="15"/>
        <v>-8.8493580827252378E-5</v>
      </c>
      <c r="I108" s="4">
        <f t="shared" si="16"/>
        <v>57239.460354419418</v>
      </c>
    </row>
    <row r="109" spans="1:10" x14ac:dyDescent="0.3">
      <c r="A109" s="1">
        <v>43936</v>
      </c>
      <c r="B109" s="2">
        <v>106</v>
      </c>
      <c r="C109" s="2">
        <f t="shared" si="20"/>
        <v>2.0253052222033361</v>
      </c>
      <c r="D109" s="4">
        <f t="shared" si="21"/>
        <v>1.9823829158277466E-4</v>
      </c>
      <c r="E109" s="4">
        <f t="shared" si="19"/>
        <v>1.9823829158277466E-4</v>
      </c>
      <c r="F109" s="4">
        <f t="shared" si="15"/>
        <v>-6.6269156577341979E-5</v>
      </c>
      <c r="I109" s="4">
        <f t="shared" si="16"/>
        <v>57239.460552657707</v>
      </c>
    </row>
    <row r="110" spans="1:10" x14ac:dyDescent="0.3">
      <c r="A110" s="1">
        <v>43937</v>
      </c>
      <c r="B110" s="2">
        <v>107</v>
      </c>
      <c r="C110" s="2">
        <f t="shared" si="20"/>
        <v>2.0293831406337</v>
      </c>
      <c r="D110" s="4">
        <f t="shared" si="21"/>
        <v>1.486050368727661E-4</v>
      </c>
      <c r="E110" s="4">
        <f t="shared" si="19"/>
        <v>1.486050368727661E-4</v>
      </c>
      <c r="F110" s="4">
        <f t="shared" si="15"/>
        <v>-4.9633254710008555E-5</v>
      </c>
      <c r="I110" s="4">
        <f t="shared" si="16"/>
        <v>57239.460701262746</v>
      </c>
    </row>
    <row r="111" spans="1:10" x14ac:dyDescent="0.3">
      <c r="A111" s="1">
        <v>43938</v>
      </c>
      <c r="B111" s="2">
        <v>108</v>
      </c>
      <c r="C111" s="2">
        <f t="shared" si="20"/>
        <v>2.0334231243340692</v>
      </c>
      <c r="D111" s="4">
        <f t="shared" si="21"/>
        <v>1.1142536394933155E-4</v>
      </c>
      <c r="E111" s="4">
        <f t="shared" si="19"/>
        <v>1.1142536394933155E-4</v>
      </c>
      <c r="F111" s="4">
        <f t="shared" si="15"/>
        <v>-3.7179672923434549E-5</v>
      </c>
      <c r="I111" s="4">
        <f t="shared" si="16"/>
        <v>57239.460812688107</v>
      </c>
    </row>
    <row r="112" spans="1:10" x14ac:dyDescent="0.3">
      <c r="A112" s="1">
        <v>43939</v>
      </c>
      <c r="B112" s="2">
        <v>109</v>
      </c>
      <c r="C112" s="2">
        <f t="shared" si="20"/>
        <v>2.0374258725781407</v>
      </c>
      <c r="D112" s="4">
        <f t="shared" si="21"/>
        <v>8.3569332932838741E-5</v>
      </c>
      <c r="E112" s="4">
        <f t="shared" si="19"/>
        <v>8.3569332932838741E-5</v>
      </c>
      <c r="F112" s="4">
        <f t="shared" si="15"/>
        <v>-2.7856031016492813E-5</v>
      </c>
      <c r="I112" s="4">
        <f t="shared" si="16"/>
        <v>57239.460896257442</v>
      </c>
    </row>
    <row r="113" spans="1:9" x14ac:dyDescent="0.3">
      <c r="A113" s="1">
        <v>43940</v>
      </c>
      <c r="B113" s="2">
        <v>110</v>
      </c>
      <c r="C113" s="2">
        <f t="shared" si="20"/>
        <v>2.0413920654808599</v>
      </c>
      <c r="D113" s="4">
        <f t="shared" si="21"/>
        <v>6.269451643947897E-5</v>
      </c>
      <c r="E113" s="4">
        <f t="shared" si="19"/>
        <v>6.269451643947897E-5</v>
      </c>
      <c r="F113" s="4">
        <f t="shared" si="15"/>
        <v>-2.087481649335977E-5</v>
      </c>
      <c r="I113" s="4">
        <f t="shared" si="16"/>
        <v>57239.46095895196</v>
      </c>
    </row>
    <row r="114" spans="1:9" x14ac:dyDescent="0.3">
      <c r="A114" s="1">
        <v>43941</v>
      </c>
      <c r="B114" s="2">
        <v>111</v>
      </c>
      <c r="C114" s="2">
        <f t="shared" si="20"/>
        <v>2.0453223646919749</v>
      </c>
      <c r="D114" s="4">
        <f t="shared" si="21"/>
        <v>4.7047760843285129E-5</v>
      </c>
      <c r="E114" s="4">
        <f t="shared" si="19"/>
        <v>4.7047760843285129E-5</v>
      </c>
      <c r="F114" s="4">
        <f t="shared" si="15"/>
        <v>-1.5646755596193841E-5</v>
      </c>
      <c r="I114" s="4">
        <f t="shared" si="16"/>
        <v>57239.461005999721</v>
      </c>
    </row>
    <row r="115" spans="1:9" x14ac:dyDescent="0.3">
      <c r="A115" s="1">
        <v>43942</v>
      </c>
      <c r="B115" s="2">
        <v>112</v>
      </c>
      <c r="C115" s="2">
        <f t="shared" si="20"/>
        <v>2.0492174140584911</v>
      </c>
      <c r="D115" s="4">
        <f t="shared" si="21"/>
        <v>3.5316838570343392E-5</v>
      </c>
      <c r="E115" s="4">
        <f t="shared" si="19"/>
        <v>3.5316838570343392E-5</v>
      </c>
      <c r="F115" s="4">
        <f t="shared" si="15"/>
        <v>-1.1730922272941737E-5</v>
      </c>
      <c r="I115" s="4">
        <f t="shared" si="16"/>
        <v>57239.461041316557</v>
      </c>
    </row>
    <row r="116" spans="1:9" x14ac:dyDescent="0.3">
      <c r="A116" s="1">
        <v>43943</v>
      </c>
      <c r="B116" s="2">
        <v>113</v>
      </c>
      <c r="C116" s="2">
        <f t="shared" si="20"/>
        <v>2.0530778402576773</v>
      </c>
      <c r="D116" s="4">
        <f t="shared" si="21"/>
        <v>2.6519448266878672E-5</v>
      </c>
      <c r="E116" s="4">
        <f t="shared" si="19"/>
        <v>2.6519448266878672E-5</v>
      </c>
      <c r="F116" s="4">
        <f t="shared" si="15"/>
        <v>-8.7973903034647195E-6</v>
      </c>
      <c r="I116" s="4">
        <f t="shared" si="16"/>
        <v>57239.461067836004</v>
      </c>
    </row>
    <row r="117" spans="1:9" x14ac:dyDescent="0.3">
      <c r="A117" s="1">
        <v>43944</v>
      </c>
      <c r="B117" s="2">
        <v>114</v>
      </c>
      <c r="C117" s="2">
        <f t="shared" si="20"/>
        <v>2.0569042534021875</v>
      </c>
      <c r="D117" s="4">
        <f t="shared" si="21"/>
        <v>1.9920166933373329E-5</v>
      </c>
      <c r="E117" s="4">
        <f t="shared" si="19"/>
        <v>1.9920166933373329E-5</v>
      </c>
      <c r="F117" s="4">
        <f t="shared" si="15"/>
        <v>-6.5992813335053428E-6</v>
      </c>
      <c r="I117" s="4">
        <f t="shared" si="16"/>
        <v>57239.461087756172</v>
      </c>
    </row>
    <row r="118" spans="1:9" x14ac:dyDescent="0.3">
      <c r="A118" s="1">
        <v>43945</v>
      </c>
      <c r="B118" s="2">
        <v>115</v>
      </c>
      <c r="C118" s="2">
        <f t="shared" si="20"/>
        <v>2.0606972476187591</v>
      </c>
      <c r="D118" s="4">
        <f t="shared" si="21"/>
        <v>1.4968318121636824E-5</v>
      </c>
      <c r="E118" s="4">
        <f t="shared" si="19"/>
        <v>1.4968318121636824E-5</v>
      </c>
      <c r="F118" s="4">
        <f t="shared" si="15"/>
        <v>-4.9518488117365052E-6</v>
      </c>
      <c r="I118" s="4">
        <f t="shared" si="16"/>
        <v>57239.46110272449</v>
      </c>
    </row>
    <row r="119" spans="1:9" x14ac:dyDescent="0.3">
      <c r="A119" s="1">
        <v>43946</v>
      </c>
      <c r="B119" s="2">
        <v>116</v>
      </c>
      <c r="C119" s="2">
        <f t="shared" si="20"/>
        <v>2.0644574016018522</v>
      </c>
      <c r="D119" s="4">
        <f t="shared" si="21"/>
        <v>1.1251489097501531E-5</v>
      </c>
      <c r="E119" s="4">
        <f t="shared" si="19"/>
        <v>1.1251489097501531E-5</v>
      </c>
      <c r="F119" s="4">
        <f t="shared" si="15"/>
        <v>-3.7168290241352932E-6</v>
      </c>
      <c r="I119" s="4">
        <f t="shared" si="16"/>
        <v>57239.46111397598</v>
      </c>
    </row>
    <row r="120" spans="1:9" x14ac:dyDescent="0.3">
      <c r="A120" s="1">
        <v>43947</v>
      </c>
      <c r="B120" s="2">
        <v>117</v>
      </c>
      <c r="C120" s="2">
        <f t="shared" si="20"/>
        <v>2.0681852791435356</v>
      </c>
      <c r="D120" s="4">
        <f t="shared" si="21"/>
        <v>8.4607550008841505E-6</v>
      </c>
      <c r="E120" s="4">
        <f t="shared" si="19"/>
        <v>8.4607550008841505E-6</v>
      </c>
      <c r="F120" s="4">
        <f t="shared" si="15"/>
        <v>-2.7907340966173805E-6</v>
      </c>
      <c r="I120" s="4">
        <f t="shared" si="16"/>
        <v>57239.461122436733</v>
      </c>
    </row>
    <row r="121" spans="1:9" x14ac:dyDescent="0.3">
      <c r="A121" s="1">
        <v>43948</v>
      </c>
      <c r="B121" s="2">
        <v>118</v>
      </c>
      <c r="C121" s="2">
        <f t="shared" si="20"/>
        <v>2.071881429640813</v>
      </c>
      <c r="D121" s="4">
        <f t="shared" si="21"/>
        <v>6.3646603977319343E-6</v>
      </c>
      <c r="E121" s="4">
        <f t="shared" si="19"/>
        <v>6.3646603977319343E-6</v>
      </c>
      <c r="F121" s="4">
        <f t="shared" si="15"/>
        <v>-2.0960946031522162E-6</v>
      </c>
      <c r="I121" s="4">
        <f t="shared" si="16"/>
        <v>57239.461128801391</v>
      </c>
    </row>
    <row r="122" spans="1:9" x14ac:dyDescent="0.3">
      <c r="A122" s="1">
        <v>43949</v>
      </c>
      <c r="B122" s="2">
        <v>119</v>
      </c>
      <c r="C122" s="2">
        <f t="shared" si="20"/>
        <v>2.0755463885815519</v>
      </c>
      <c r="D122" s="4">
        <f t="shared" si="21"/>
        <v>4.7897515331379839E-6</v>
      </c>
      <c r="E122" s="4">
        <f t="shared" si="19"/>
        <v>4.7897515331379839E-6</v>
      </c>
      <c r="F122" s="4">
        <f t="shared" si="15"/>
        <v>-1.5749088645939504E-6</v>
      </c>
      <c r="I122" s="4">
        <f t="shared" si="16"/>
        <v>57239.46113359114</v>
      </c>
    </row>
    <row r="123" spans="1:9" x14ac:dyDescent="0.3">
      <c r="A123" s="1">
        <v>43950</v>
      </c>
      <c r="B123" s="2">
        <v>120</v>
      </c>
      <c r="C123" s="2">
        <f t="shared" si="20"/>
        <v>2.0791806780100739</v>
      </c>
      <c r="D123" s="4">
        <f t="shared" si="21"/>
        <v>3.6060086075051398E-6</v>
      </c>
      <c r="E123" s="4">
        <f t="shared" si="19"/>
        <v>3.6060086075051398E-6</v>
      </c>
      <c r="F123" s="4">
        <f t="shared" si="15"/>
        <v>-1.1837429256328441E-6</v>
      </c>
      <c r="I123" s="4">
        <f t="shared" si="16"/>
        <v>57239.461137197148</v>
      </c>
    </row>
    <row r="124" spans="1:9" x14ac:dyDescent="0.3">
      <c r="A124" s="1">
        <v>43951</v>
      </c>
      <c r="B124" s="2">
        <v>121</v>
      </c>
      <c r="C124" s="2">
        <f t="shared" si="20"/>
        <v>2.0827848069734274</v>
      </c>
      <c r="D124" s="4">
        <f t="shared" si="21"/>
        <v>2.715943429649961E-6</v>
      </c>
      <c r="E124" s="4">
        <f t="shared" si="19"/>
        <v>2.715943429649961E-6</v>
      </c>
      <c r="F124" s="4">
        <f t="shared" si="15"/>
        <v>-8.9006517785517881E-7</v>
      </c>
      <c r="I124" s="4">
        <f t="shared" si="16"/>
        <v>57239.461139913088</v>
      </c>
    </row>
    <row r="125" spans="1:9" x14ac:dyDescent="0.3">
      <c r="A125" s="1">
        <v>43952</v>
      </c>
      <c r="B125" s="2">
        <v>122</v>
      </c>
      <c r="C125" s="2">
        <f t="shared" si="20"/>
        <v>2.086359271949294</v>
      </c>
      <c r="D125" s="4">
        <f t="shared" si="21"/>
        <v>2.0464390324912221E-6</v>
      </c>
      <c r="E125" s="4">
        <f t="shared" si="19"/>
        <v>2.0464390324912221E-6</v>
      </c>
      <c r="F125" s="4">
        <f t="shared" si="15"/>
        <v>-6.6950439715873892E-7</v>
      </c>
      <c r="I125" s="4">
        <f t="shared" si="16"/>
        <v>57239.461141959524</v>
      </c>
    </row>
    <row r="126" spans="1:9" x14ac:dyDescent="0.3">
      <c r="A126" s="1">
        <v>43953</v>
      </c>
      <c r="B126" s="2">
        <v>123</v>
      </c>
      <c r="C126" s="2">
        <f t="shared" si="20"/>
        <v>2.0899045572564301</v>
      </c>
      <c r="D126" s="4">
        <f t="shared" si="21"/>
        <v>1.5426406317774343E-6</v>
      </c>
      <c r="E126" s="4">
        <f t="shared" si="19"/>
        <v>1.5426406317774343E-6</v>
      </c>
      <c r="F126" s="4">
        <f t="shared" si="15"/>
        <v>-5.0379840071378775E-7</v>
      </c>
      <c r="I126" s="4">
        <f t="shared" si="16"/>
        <v>57239.461143502165</v>
      </c>
    </row>
    <row r="127" spans="1:9" x14ac:dyDescent="0.3">
      <c r="A127" s="1">
        <v>43954</v>
      </c>
      <c r="B127" s="2">
        <v>124</v>
      </c>
      <c r="C127" s="2">
        <f t="shared" si="20"/>
        <v>2.0934211354484877</v>
      </c>
      <c r="D127" s="4">
        <f t="shared" si="21"/>
        <v>1.1633814133557777E-6</v>
      </c>
      <c r="E127" s="4">
        <f t="shared" si="19"/>
        <v>1.1633814133557777E-6</v>
      </c>
      <c r="F127" s="4">
        <f t="shared" si="15"/>
        <v>-3.7925921842165659E-7</v>
      </c>
      <c r="I127" s="4">
        <f t="shared" si="16"/>
        <v>57239.461144665547</v>
      </c>
    </row>
    <row r="128" spans="1:9" x14ac:dyDescent="0.3">
      <c r="A128" s="1">
        <v>43955</v>
      </c>
      <c r="B128" s="2">
        <v>125</v>
      </c>
      <c r="C128" s="2">
        <f t="shared" si="20"/>
        <v>2.0969094676920217</v>
      </c>
      <c r="D128" s="4">
        <f t="shared" si="21"/>
        <v>8.777568352352778E-7</v>
      </c>
      <c r="E128" s="4">
        <f t="shared" si="19"/>
        <v>8.777568352352778E-7</v>
      </c>
      <c r="F128" s="4">
        <f t="shared" si="15"/>
        <v>-2.8562457812049994E-7</v>
      </c>
      <c r="I128" s="4">
        <f t="shared" si="16"/>
        <v>57239.461145543304</v>
      </c>
    </row>
    <row r="129" spans="1:9" x14ac:dyDescent="0.3">
      <c r="A129" s="1">
        <v>43956</v>
      </c>
      <c r="B129" s="2">
        <v>126</v>
      </c>
      <c r="C129" s="2">
        <f t="shared" si="20"/>
        <v>2.1003700041294358</v>
      </c>
      <c r="D129" s="4">
        <f t="shared" si="21"/>
        <v>6.6255849377328169E-7</v>
      </c>
      <c r="E129" s="4">
        <f t="shared" si="19"/>
        <v>6.6255849377328169E-7</v>
      </c>
      <c r="F129" s="4">
        <f t="shared" si="15"/>
        <v>-2.1519834146199611E-7</v>
      </c>
      <c r="I129" s="4">
        <f t="shared" si="16"/>
        <v>57239.46114620586</v>
      </c>
    </row>
    <row r="130" spans="1:9" x14ac:dyDescent="0.3">
      <c r="A130" s="1">
        <v>43957</v>
      </c>
      <c r="B130" s="2">
        <v>127</v>
      </c>
      <c r="C130" s="2">
        <f t="shared" si="20"/>
        <v>2.1038031842275813</v>
      </c>
      <c r="D130" s="4">
        <f t="shared" si="21"/>
        <v>5.0035140936592642E-7</v>
      </c>
      <c r="E130" s="4">
        <f t="shared" si="19"/>
        <v>5.0035140936592642E-7</v>
      </c>
      <c r="F130" s="4">
        <f t="shared" si="15"/>
        <v>-1.6220708440735528E-7</v>
      </c>
      <c r="I130" s="4">
        <f t="shared" si="16"/>
        <v>57239.461146706213</v>
      </c>
    </row>
    <row r="131" spans="1:9" x14ac:dyDescent="0.3">
      <c r="A131" s="1">
        <v>43958</v>
      </c>
      <c r="B131" s="2">
        <v>128</v>
      </c>
      <c r="C131" s="2">
        <f t="shared" si="20"/>
        <v>2.1072094371126862</v>
      </c>
      <c r="D131" s="4">
        <f t="shared" si="21"/>
        <v>3.780330305333265E-7</v>
      </c>
      <c r="E131" s="4">
        <f t="shared" si="19"/>
        <v>3.780330305333265E-7</v>
      </c>
      <c r="F131" s="4">
        <f t="shared" si="15"/>
        <v>-1.2231837883259992E-7</v>
      </c>
      <c r="I131" s="4">
        <f t="shared" si="16"/>
        <v>57239.461147084243</v>
      </c>
    </row>
    <row r="132" spans="1:9" x14ac:dyDescent="0.3">
      <c r="A132" s="1">
        <v>43959</v>
      </c>
      <c r="B132" s="2">
        <v>129</v>
      </c>
      <c r="C132" s="2">
        <f t="shared" ref="C132:C158" si="22">LOG(B132-$C$2)</f>
        <v>2.1105891818922489</v>
      </c>
      <c r="D132" s="4">
        <f t="shared" ref="D132:D163" si="23">$D$2*EXP(-((C132-$G$2)^2)/(2*$H$2))</f>
        <v>2.8575296917065416E-7</v>
      </c>
      <c r="E132" s="4">
        <f t="shared" ref="E132:E141" si="24">IFERROR(D132,0)</f>
        <v>2.8575296917065416E-7</v>
      </c>
      <c r="F132" s="4">
        <f t="shared" si="15"/>
        <v>-9.2280061362672336E-8</v>
      </c>
      <c r="I132" s="4">
        <f t="shared" si="16"/>
        <v>57239.461147369999</v>
      </c>
    </row>
    <row r="133" spans="1:9" x14ac:dyDescent="0.3">
      <c r="A133" s="1">
        <v>43960</v>
      </c>
      <c r="B133" s="2">
        <v>130</v>
      </c>
      <c r="C133" s="2">
        <f t="shared" si="22"/>
        <v>2.1139428279645083</v>
      </c>
      <c r="D133" s="4">
        <f t="shared" si="23"/>
        <v>2.1610292840019421E-7</v>
      </c>
      <c r="E133" s="4">
        <f t="shared" si="24"/>
        <v>2.1610292840019421E-7</v>
      </c>
      <c r="F133" s="4">
        <f t="shared" si="15"/>
        <v>-6.9650040770459956E-8</v>
      </c>
      <c r="I133" s="4">
        <f t="shared" si="16"/>
        <v>57239.461147586102</v>
      </c>
    </row>
    <row r="134" spans="1:9" x14ac:dyDescent="0.3">
      <c r="A134" s="1">
        <v>43961</v>
      </c>
      <c r="B134" s="2">
        <v>131</v>
      </c>
      <c r="C134" s="2">
        <f t="shared" si="22"/>
        <v>2.1172707753160513</v>
      </c>
      <c r="D134" s="4">
        <f t="shared" si="23"/>
        <v>1.6350905820237805E-7</v>
      </c>
      <c r="E134" s="4">
        <f t="shared" si="24"/>
        <v>1.6350905820237805E-7</v>
      </c>
      <c r="F134" s="4">
        <f t="shared" ref="F134:F158" si="25">E134-E133</f>
        <v>-5.259387019781616E-8</v>
      </c>
      <c r="I134" s="4">
        <f t="shared" ref="I134:I141" si="26">E134+I133</f>
        <v>57239.461147749615</v>
      </c>
    </row>
    <row r="135" spans="1:9" x14ac:dyDescent="0.3">
      <c r="A135" s="1">
        <v>43962</v>
      </c>
      <c r="B135" s="2">
        <v>132</v>
      </c>
      <c r="C135" s="2">
        <f t="shared" si="22"/>
        <v>2.1205734148081068</v>
      </c>
      <c r="D135" s="4">
        <f t="shared" si="23"/>
        <v>1.2377600936614316E-7</v>
      </c>
      <c r="E135" s="4">
        <f t="shared" si="24"/>
        <v>1.2377600936614316E-7</v>
      </c>
      <c r="F135" s="4">
        <f t="shared" si="25"/>
        <v>-3.9733048836234883E-8</v>
      </c>
      <c r="I135" s="4">
        <f t="shared" si="26"/>
        <v>57239.461147873393</v>
      </c>
    </row>
    <row r="136" spans="1:9" x14ac:dyDescent="0.3">
      <c r="A136" s="1">
        <v>43963</v>
      </c>
      <c r="B136" s="2">
        <v>133</v>
      </c>
      <c r="C136" s="2">
        <f t="shared" si="22"/>
        <v>2.1238511284520349</v>
      </c>
      <c r="D136" s="4">
        <f t="shared" si="23"/>
        <v>9.3744700983817062E-8</v>
      </c>
      <c r="E136" s="4">
        <f t="shared" si="24"/>
        <v>9.3744700983817062E-8</v>
      </c>
      <c r="F136" s="4">
        <f t="shared" si="25"/>
        <v>-3.00313083823261E-8</v>
      </c>
      <c r="I136" s="4">
        <f t="shared" si="26"/>
        <v>57239.461147967137</v>
      </c>
    </row>
    <row r="137" spans="1:9" x14ac:dyDescent="0.3">
      <c r="A137" s="1">
        <v>43964</v>
      </c>
      <c r="B137" s="2">
        <v>134</v>
      </c>
      <c r="C137" s="2">
        <f t="shared" si="22"/>
        <v>2.1271042896744983</v>
      </c>
      <c r="D137" s="4">
        <f t="shared" si="23"/>
        <v>7.1035352948788306E-8</v>
      </c>
      <c r="E137" s="4">
        <f t="shared" si="24"/>
        <v>7.1035352948788306E-8</v>
      </c>
      <c r="F137" s="4">
        <f t="shared" si="25"/>
        <v>-2.2709348035028757E-8</v>
      </c>
      <c r="I137" s="4">
        <f t="shared" si="26"/>
        <v>57239.461148038172</v>
      </c>
    </row>
    <row r="138" spans="1:9" x14ac:dyDescent="0.3">
      <c r="A138" s="1">
        <v>43965</v>
      </c>
      <c r="B138" s="2">
        <v>135</v>
      </c>
      <c r="C138" s="2">
        <f t="shared" si="22"/>
        <v>2.130333263572775</v>
      </c>
      <c r="D138" s="4">
        <f t="shared" si="23"/>
        <v>5.3854471714796018E-8</v>
      </c>
      <c r="E138" s="4">
        <f t="shared" si="24"/>
        <v>5.3854471714796018E-8</v>
      </c>
      <c r="F138" s="4">
        <f t="shared" si="25"/>
        <v>-1.7180881233992288E-8</v>
      </c>
      <c r="I138" s="4">
        <f t="shared" si="26"/>
        <v>57239.461148092028</v>
      </c>
    </row>
    <row r="139" spans="1:9" x14ac:dyDescent="0.3">
      <c r="A139" s="1">
        <v>43966</v>
      </c>
      <c r="B139" s="2">
        <v>136</v>
      </c>
      <c r="C139" s="2">
        <f t="shared" si="22"/>
        <v>2.133538407160652</v>
      </c>
      <c r="D139" s="4">
        <f t="shared" si="23"/>
        <v>4.0849819744637017E-8</v>
      </c>
      <c r="E139" s="4">
        <f t="shared" si="24"/>
        <v>4.0849819744637017E-8</v>
      </c>
      <c r="F139" s="4">
        <f t="shared" si="25"/>
        <v>-1.3004651970159001E-8</v>
      </c>
      <c r="I139" s="4">
        <f t="shared" si="26"/>
        <v>57239.461148132876</v>
      </c>
    </row>
    <row r="140" spans="1:9" x14ac:dyDescent="0.3">
      <c r="A140" s="1">
        <v>43967</v>
      </c>
      <c r="B140" s="2">
        <v>137</v>
      </c>
      <c r="C140" s="2">
        <f t="shared" si="22"/>
        <v>2.1367200696053072</v>
      </c>
      <c r="D140" s="4">
        <f t="shared" si="23"/>
        <v>3.1001398771930687E-8</v>
      </c>
      <c r="E140" s="4">
        <f t="shared" si="24"/>
        <v>3.1001398771930687E-8</v>
      </c>
      <c r="F140" s="4">
        <f t="shared" si="25"/>
        <v>-9.8484209727063304E-9</v>
      </c>
      <c r="I140" s="4">
        <f t="shared" si="26"/>
        <v>57239.461148163879</v>
      </c>
    </row>
    <row r="141" spans="1:9" x14ac:dyDescent="0.3">
      <c r="A141" s="1">
        <v>43968</v>
      </c>
      <c r="B141" s="2">
        <v>138</v>
      </c>
      <c r="C141" s="2">
        <f t="shared" si="22"/>
        <v>2.1398785924555819</v>
      </c>
      <c r="D141" s="4">
        <f t="shared" si="23"/>
        <v>2.3539472291669696E-8</v>
      </c>
      <c r="E141" s="4">
        <f t="shared" si="24"/>
        <v>2.3539472291669696E-8</v>
      </c>
      <c r="F141" s="4">
        <f t="shared" si="25"/>
        <v>-7.4619264802609913E-9</v>
      </c>
      <c r="I141" s="4">
        <f t="shared" si="26"/>
        <v>57239.461148187416</v>
      </c>
    </row>
    <row r="142" spans="1:9" x14ac:dyDescent="0.3">
      <c r="A142" s="1">
        <v>43969</v>
      </c>
      <c r="B142" s="2">
        <v>139</v>
      </c>
      <c r="C142" s="2">
        <f t="shared" si="22"/>
        <v>2.1430143098620085</v>
      </c>
      <c r="D142" s="4">
        <f t="shared" si="23"/>
        <v>1.7882896377958914E-8</v>
      </c>
      <c r="E142" s="4">
        <f t="shared" ref="E142:E158" si="27">IFERROR(D142,0)</f>
        <v>1.7882896377958914E-8</v>
      </c>
      <c r="F142" s="4">
        <f t="shared" si="25"/>
        <v>-5.6565759137107811E-9</v>
      </c>
      <c r="I142" s="4">
        <f t="shared" ref="I142:I158" si="28">E142+I141</f>
        <v>57239.461148205301</v>
      </c>
    </row>
    <row r="143" spans="1:9" x14ac:dyDescent="0.3">
      <c r="A143" s="1">
        <v>43970</v>
      </c>
      <c r="B143" s="2">
        <v>140</v>
      </c>
      <c r="C143" s="2">
        <f t="shared" si="22"/>
        <v>2.1461275487889542</v>
      </c>
      <c r="D143" s="4">
        <f t="shared" si="23"/>
        <v>1.3592709054078818E-8</v>
      </c>
      <c r="E143" s="4">
        <f t="shared" si="27"/>
        <v>1.3592709054078818E-8</v>
      </c>
      <c r="F143" s="4">
        <f t="shared" si="25"/>
        <v>-4.2901873238800963E-9</v>
      </c>
      <c r="I143" s="4">
        <f t="shared" si="28"/>
        <v>57239.461148218892</v>
      </c>
    </row>
    <row r="144" spans="1:9" x14ac:dyDescent="0.3">
      <c r="A144" s="1">
        <v>43971</v>
      </c>
      <c r="B144" s="2">
        <v>141</v>
      </c>
      <c r="C144" s="2">
        <f t="shared" si="22"/>
        <v>2.1492186292192135</v>
      </c>
      <c r="D144" s="4">
        <f t="shared" si="23"/>
        <v>1.0337188417478658E-8</v>
      </c>
      <c r="E144" s="4">
        <f t="shared" si="27"/>
        <v>1.0337188417478658E-8</v>
      </c>
      <c r="F144" s="4">
        <f t="shared" si="25"/>
        <v>-3.2555206366001602E-9</v>
      </c>
      <c r="I144" s="4">
        <f t="shared" si="28"/>
        <v>57239.461148229231</v>
      </c>
    </row>
    <row r="145" spans="1:9" x14ac:dyDescent="0.3">
      <c r="A145" s="1">
        <v>43972</v>
      </c>
      <c r="B145" s="2">
        <v>142</v>
      </c>
      <c r="C145" s="2">
        <f t="shared" si="22"/>
        <v>2.1522878643513716</v>
      </c>
      <c r="D145" s="4">
        <f t="shared" si="23"/>
        <v>7.8655343364026318E-9</v>
      </c>
      <c r="E145" s="4">
        <f t="shared" si="27"/>
        <v>7.8655343364026318E-9</v>
      </c>
      <c r="F145" s="4">
        <f t="shared" si="25"/>
        <v>-2.4716540810760261E-9</v>
      </c>
      <c r="I145" s="4">
        <f t="shared" si="28"/>
        <v>57239.461148237096</v>
      </c>
    </row>
    <row r="146" spans="1:9" x14ac:dyDescent="0.3">
      <c r="A146" s="1">
        <v>43973</v>
      </c>
      <c r="B146" s="2">
        <v>143</v>
      </c>
      <c r="C146" s="2">
        <f t="shared" si="22"/>
        <v>2.155335560790244</v>
      </c>
      <c r="D146" s="4">
        <f t="shared" si="23"/>
        <v>5.9880369392388515E-9</v>
      </c>
      <c r="E146" s="4">
        <f t="shared" si="27"/>
        <v>5.9880369392388515E-9</v>
      </c>
      <c r="F146" s="4">
        <f t="shared" si="25"/>
        <v>-1.8774973971637803E-9</v>
      </c>
      <c r="I146" s="4">
        <f t="shared" si="28"/>
        <v>57239.461148243085</v>
      </c>
    </row>
    <row r="147" spans="1:9" x14ac:dyDescent="0.3">
      <c r="A147" s="1">
        <v>43974</v>
      </c>
      <c r="B147" s="2">
        <v>144</v>
      </c>
      <c r="C147" s="2">
        <f t="shared" si="22"/>
        <v>2.1583620187306751</v>
      </c>
      <c r="D147" s="4">
        <f t="shared" si="23"/>
        <v>4.5611265509027139E-9</v>
      </c>
      <c r="E147" s="4">
        <f t="shared" si="27"/>
        <v>4.5611265509027139E-9</v>
      </c>
      <c r="F147" s="4">
        <f t="shared" si="25"/>
        <v>-1.4269103883361376E-9</v>
      </c>
      <c r="I147" s="4">
        <f t="shared" si="28"/>
        <v>57239.461148247647</v>
      </c>
    </row>
    <row r="148" spans="1:9" x14ac:dyDescent="0.3">
      <c r="A148" s="1">
        <v>43975</v>
      </c>
      <c r="B148" s="2">
        <v>145</v>
      </c>
      <c r="C148" s="2">
        <f t="shared" si="22"/>
        <v>2.1613675321349857</v>
      </c>
      <c r="D148" s="4">
        <f t="shared" si="23"/>
        <v>3.4760985368583243E-9</v>
      </c>
      <c r="E148" s="4">
        <f t="shared" si="27"/>
        <v>3.4760985368583243E-9</v>
      </c>
      <c r="F148" s="4">
        <f t="shared" si="25"/>
        <v>-1.0850280140443895E-9</v>
      </c>
      <c r="I148" s="4">
        <f t="shared" si="28"/>
        <v>57239.461148251125</v>
      </c>
    </row>
    <row r="149" spans="1:9" x14ac:dyDescent="0.3">
      <c r="A149" s="1">
        <v>43976</v>
      </c>
      <c r="B149" s="2">
        <v>146</v>
      </c>
      <c r="C149" s="2">
        <f t="shared" si="22"/>
        <v>2.1643523889043124</v>
      </c>
      <c r="D149" s="4">
        <f t="shared" si="23"/>
        <v>2.6506058977030656E-9</v>
      </c>
      <c r="E149" s="4">
        <f t="shared" si="27"/>
        <v>2.6506058977030656E-9</v>
      </c>
      <c r="F149" s="4">
        <f t="shared" si="25"/>
        <v>-8.2549263915525874E-10</v>
      </c>
      <c r="I149" s="4">
        <f t="shared" si="28"/>
        <v>57239.461148253773</v>
      </c>
    </row>
    <row r="150" spans="1:9" x14ac:dyDescent="0.3">
      <c r="A150" s="1">
        <v>43977</v>
      </c>
      <c r="B150" s="2">
        <v>147</v>
      </c>
      <c r="C150" s="2">
        <f t="shared" si="22"/>
        <v>2.1673168710441084</v>
      </c>
      <c r="D150" s="4">
        <f t="shared" si="23"/>
        <v>2.0222372828019297E-9</v>
      </c>
      <c r="E150" s="4">
        <f t="shared" si="27"/>
        <v>2.0222372828019297E-9</v>
      </c>
      <c r="F150" s="4">
        <f t="shared" si="25"/>
        <v>-6.283686149011359E-10</v>
      </c>
      <c r="I150" s="4">
        <f t="shared" si="28"/>
        <v>57239.461148255796</v>
      </c>
    </row>
    <row r="151" spans="1:9" x14ac:dyDescent="0.3">
      <c r="A151" s="1">
        <v>43978</v>
      </c>
      <c r="B151" s="2">
        <v>148</v>
      </c>
      <c r="C151" s="2">
        <f t="shared" si="22"/>
        <v>2.1702612548240268</v>
      </c>
      <c r="D151" s="4">
        <f t="shared" si="23"/>
        <v>1.5436669897606343E-9</v>
      </c>
      <c r="E151" s="4">
        <f t="shared" si="27"/>
        <v>1.5436669897606343E-9</v>
      </c>
      <c r="F151" s="4">
        <f t="shared" si="25"/>
        <v>-4.7857029304129535E-10</v>
      </c>
      <c r="I151" s="4">
        <f t="shared" si="28"/>
        <v>57239.461148257338</v>
      </c>
    </row>
    <row r="152" spans="1:9" x14ac:dyDescent="0.3">
      <c r="A152" s="1">
        <v>43979</v>
      </c>
      <c r="B152" s="2">
        <v>149</v>
      </c>
      <c r="C152" s="2">
        <f t="shared" si="22"/>
        <v>2.1731858109324254</v>
      </c>
      <c r="D152" s="4">
        <f t="shared" si="23"/>
        <v>1.178990447868167E-9</v>
      </c>
      <c r="E152" s="4">
        <f t="shared" si="27"/>
        <v>1.178990447868167E-9</v>
      </c>
      <c r="F152" s="4">
        <f t="shared" si="25"/>
        <v>-3.6467654189246736E-10</v>
      </c>
      <c r="I152" s="4">
        <f t="shared" si="28"/>
        <v>57239.461148258517</v>
      </c>
    </row>
    <row r="153" spans="1:9" x14ac:dyDescent="0.3">
      <c r="A153" s="1">
        <v>43980</v>
      </c>
      <c r="B153" s="2">
        <v>150</v>
      </c>
      <c r="C153" s="2">
        <f t="shared" si="22"/>
        <v>2.1760908046256997</v>
      </c>
      <c r="D153" s="4">
        <f t="shared" si="23"/>
        <v>9.0095411271658529E-10</v>
      </c>
      <c r="E153" s="4">
        <f t="shared" si="27"/>
        <v>9.0095411271658529E-10</v>
      </c>
      <c r="F153" s="4">
        <f t="shared" si="25"/>
        <v>-2.7803633515158169E-10</v>
      </c>
      <c r="I153" s="4">
        <f t="shared" si="28"/>
        <v>57239.461148259419</v>
      </c>
    </row>
    <row r="154" spans="1:9" x14ac:dyDescent="0.3">
      <c r="A154" s="1">
        <v>43981</v>
      </c>
      <c r="B154" s="2">
        <v>151</v>
      </c>
      <c r="C154" s="2">
        <f t="shared" si="22"/>
        <v>2.1789764958726594</v>
      </c>
      <c r="D154" s="4">
        <f t="shared" si="23"/>
        <v>6.8886047274533631E-10</v>
      </c>
      <c r="E154" s="4">
        <f t="shared" si="27"/>
        <v>6.8886047274533631E-10</v>
      </c>
      <c r="F154" s="4">
        <f t="shared" si="25"/>
        <v>-2.1209363997124898E-10</v>
      </c>
      <c r="I154" s="4">
        <f t="shared" si="28"/>
        <v>57239.46114826011</v>
      </c>
    </row>
    <row r="155" spans="1:9" x14ac:dyDescent="0.3">
      <c r="A155" s="1">
        <v>43982</v>
      </c>
      <c r="B155" s="2">
        <v>152</v>
      </c>
      <c r="C155" s="2">
        <f t="shared" si="22"/>
        <v>2.181843139494136</v>
      </c>
      <c r="D155" s="4">
        <f t="shared" si="23"/>
        <v>5.2698287216983313E-10</v>
      </c>
      <c r="E155" s="4">
        <f t="shared" si="27"/>
        <v>5.2698287216983313E-10</v>
      </c>
      <c r="F155" s="4">
        <f t="shared" si="25"/>
        <v>-1.6187760057550318E-10</v>
      </c>
      <c r="I155" s="4">
        <f t="shared" si="28"/>
        <v>57239.461148260634</v>
      </c>
    </row>
    <row r="156" spans="1:9" x14ac:dyDescent="0.3">
      <c r="A156" s="1">
        <v>43983</v>
      </c>
      <c r="B156" s="2">
        <v>153</v>
      </c>
      <c r="C156" s="2">
        <f t="shared" si="22"/>
        <v>2.1846909852980136</v>
      </c>
      <c r="D156" s="4">
        <f t="shared" si="23"/>
        <v>4.033655048555096E-10</v>
      </c>
      <c r="E156" s="4">
        <f t="shared" si="27"/>
        <v>4.033655048555096E-10</v>
      </c>
      <c r="F156" s="4">
        <f t="shared" si="25"/>
        <v>-1.2361736731432353E-10</v>
      </c>
      <c r="I156" s="4">
        <f t="shared" si="28"/>
        <v>57239.461148261034</v>
      </c>
    </row>
    <row r="157" spans="1:9" x14ac:dyDescent="0.3">
      <c r="A157" s="1">
        <v>43984</v>
      </c>
      <c r="B157" s="2">
        <v>154</v>
      </c>
      <c r="C157" s="2">
        <f t="shared" si="22"/>
        <v>2.1875202782098637</v>
      </c>
      <c r="D157" s="4">
        <f t="shared" si="23"/>
        <v>3.089145450048021E-10</v>
      </c>
      <c r="E157" s="4">
        <f t="shared" si="27"/>
        <v>3.089145450048021E-10</v>
      </c>
      <c r="F157" s="4">
        <f t="shared" si="25"/>
        <v>-9.4450959850707502E-11</v>
      </c>
      <c r="I157" s="4">
        <f t="shared" si="28"/>
        <v>57239.46114826134</v>
      </c>
    </row>
    <row r="158" spans="1:9" x14ac:dyDescent="0.3">
      <c r="A158" s="1">
        <v>43985</v>
      </c>
      <c r="B158" s="2">
        <v>155</v>
      </c>
      <c r="C158" s="2">
        <f t="shared" si="22"/>
        <v>2.1903312583993491</v>
      </c>
      <c r="D158" s="4">
        <f t="shared" si="23"/>
        <v>2.3670944200352092E-10</v>
      </c>
      <c r="E158" s="4">
        <f t="shared" si="27"/>
        <v>2.3670944200352092E-10</v>
      </c>
      <c r="F158" s="4">
        <f t="shared" si="25"/>
        <v>-7.2205103001281173E-11</v>
      </c>
      <c r="I158" s="4">
        <f t="shared" si="28"/>
        <v>57239.46114826158</v>
      </c>
    </row>
  </sheetData>
  <conditionalFormatting sqref="G4:G51 G85:G1048576">
    <cfRule type="colorScale" priority="28">
      <colorScale>
        <cfvo type="min"/>
        <cfvo type="percentile" val="50"/>
        <cfvo type="max"/>
        <color rgb="FF63BE7B"/>
        <color rgb="FFFFEB84"/>
        <color rgb="FFF8696B"/>
      </colorScale>
    </cfRule>
  </conditionalFormatting>
  <conditionalFormatting sqref="S5">
    <cfRule type="colorScale" priority="27">
      <colorScale>
        <cfvo type="min"/>
        <cfvo type="percentile" val="50"/>
        <cfvo type="max"/>
        <color rgb="FF63BE7B"/>
        <color rgb="FFFFEB84"/>
        <color rgb="FFF8696B"/>
      </colorScale>
    </cfRule>
  </conditionalFormatting>
  <conditionalFormatting sqref="S6">
    <cfRule type="colorScale" priority="26">
      <colorScale>
        <cfvo type="min"/>
        <cfvo type="percentile" val="50"/>
        <cfvo type="max"/>
        <color rgb="FF63BE7B"/>
        <color rgb="FFFFEB84"/>
        <color rgb="FFF8696B"/>
      </colorScale>
    </cfRule>
  </conditionalFormatting>
  <conditionalFormatting sqref="S7">
    <cfRule type="colorScale" priority="25">
      <colorScale>
        <cfvo type="min"/>
        <cfvo type="percentile" val="50"/>
        <cfvo type="max"/>
        <color rgb="FF63BE7B"/>
        <color rgb="FFFFEB84"/>
        <color rgb="FFF8696B"/>
      </colorScale>
    </cfRule>
  </conditionalFormatting>
  <conditionalFormatting sqref="S8">
    <cfRule type="colorScale" priority="24">
      <colorScale>
        <cfvo type="min"/>
        <cfvo type="percentile" val="50"/>
        <cfvo type="max"/>
        <color rgb="FF63BE7B"/>
        <color rgb="FFFFEB84"/>
        <color rgb="FFF8696B"/>
      </colorScale>
    </cfRule>
  </conditionalFormatting>
  <conditionalFormatting sqref="S9">
    <cfRule type="colorScale" priority="23">
      <colorScale>
        <cfvo type="min"/>
        <cfvo type="percentile" val="50"/>
        <cfvo type="max"/>
        <color rgb="FF63BE7B"/>
        <color rgb="FFFFEB84"/>
        <color rgb="FFF8696B"/>
      </colorScale>
    </cfRule>
  </conditionalFormatting>
  <conditionalFormatting sqref="S10">
    <cfRule type="colorScale" priority="22">
      <colorScale>
        <cfvo type="min"/>
        <cfvo type="percentile" val="50"/>
        <cfvo type="max"/>
        <color rgb="FF63BE7B"/>
        <color rgb="FFFFEB84"/>
        <color rgb="FFF8696B"/>
      </colorScale>
    </cfRule>
  </conditionalFormatting>
  <conditionalFormatting sqref="S11">
    <cfRule type="colorScale" priority="21">
      <colorScale>
        <cfvo type="min"/>
        <cfvo type="percentile" val="50"/>
        <cfvo type="max"/>
        <color rgb="FF63BE7B"/>
        <color rgb="FFFFEB84"/>
        <color rgb="FFF8696B"/>
      </colorScale>
    </cfRule>
  </conditionalFormatting>
  <conditionalFormatting sqref="S12">
    <cfRule type="colorScale" priority="20">
      <colorScale>
        <cfvo type="min"/>
        <cfvo type="percentile" val="50"/>
        <cfvo type="max"/>
        <color rgb="FF63BE7B"/>
        <color rgb="FFFFEB84"/>
        <color rgb="FFF8696B"/>
      </colorScale>
    </cfRule>
  </conditionalFormatting>
  <conditionalFormatting sqref="S13">
    <cfRule type="colorScale" priority="19">
      <colorScale>
        <cfvo type="min"/>
        <cfvo type="percentile" val="50"/>
        <cfvo type="max"/>
        <color rgb="FF63BE7B"/>
        <color rgb="FFFFEB84"/>
        <color rgb="FFF8696B"/>
      </colorScale>
    </cfRule>
  </conditionalFormatting>
  <conditionalFormatting sqref="S14">
    <cfRule type="colorScale" priority="18">
      <colorScale>
        <cfvo type="min"/>
        <cfvo type="percentile" val="50"/>
        <cfvo type="max"/>
        <color rgb="FF63BE7B"/>
        <color rgb="FFFFEB84"/>
        <color rgb="FFF8696B"/>
      </colorScale>
    </cfRule>
  </conditionalFormatting>
  <conditionalFormatting sqref="S15">
    <cfRule type="colorScale" priority="17">
      <colorScale>
        <cfvo type="min"/>
        <cfvo type="percentile" val="50"/>
        <cfvo type="max"/>
        <color rgb="FF63BE7B"/>
        <color rgb="FFFFEB84"/>
        <color rgb="FFF8696B"/>
      </colorScale>
    </cfRule>
  </conditionalFormatting>
  <conditionalFormatting sqref="S16">
    <cfRule type="colorScale" priority="16">
      <colorScale>
        <cfvo type="min"/>
        <cfvo type="percentile" val="50"/>
        <cfvo type="max"/>
        <color rgb="FF63BE7B"/>
        <color rgb="FFFFEB84"/>
        <color rgb="FFF8696B"/>
      </colorScale>
    </cfRule>
  </conditionalFormatting>
  <conditionalFormatting sqref="S17">
    <cfRule type="colorScale" priority="15">
      <colorScale>
        <cfvo type="min"/>
        <cfvo type="percentile" val="50"/>
        <cfvo type="max"/>
        <color rgb="FF63BE7B"/>
        <color rgb="FFFFEB84"/>
        <color rgb="FFF8696B"/>
      </colorScale>
    </cfRule>
  </conditionalFormatting>
  <conditionalFormatting sqref="S18">
    <cfRule type="colorScale" priority="14">
      <colorScale>
        <cfvo type="min"/>
        <cfvo type="percentile" val="50"/>
        <cfvo type="max"/>
        <color rgb="FF63BE7B"/>
        <color rgb="FFFFEB84"/>
        <color rgb="FFF8696B"/>
      </colorScale>
    </cfRule>
  </conditionalFormatting>
  <conditionalFormatting sqref="S19">
    <cfRule type="colorScale" priority="13">
      <colorScale>
        <cfvo type="min"/>
        <cfvo type="percentile" val="50"/>
        <cfvo type="max"/>
        <color rgb="FF63BE7B"/>
        <color rgb="FFFFEB84"/>
        <color rgb="FFF8696B"/>
      </colorScale>
    </cfRule>
  </conditionalFormatting>
  <conditionalFormatting sqref="S20">
    <cfRule type="colorScale" priority="12">
      <colorScale>
        <cfvo type="min"/>
        <cfvo type="percentile" val="50"/>
        <cfvo type="max"/>
        <color rgb="FF63BE7B"/>
        <color rgb="FFFFEB84"/>
        <color rgb="FFF8696B"/>
      </colorScale>
    </cfRule>
  </conditionalFormatting>
  <conditionalFormatting sqref="S21">
    <cfRule type="colorScale" priority="11">
      <colorScale>
        <cfvo type="min"/>
        <cfvo type="percentile" val="50"/>
        <cfvo type="max"/>
        <color rgb="FF63BE7B"/>
        <color rgb="FFFFEB84"/>
        <color rgb="FFF8696B"/>
      </colorScale>
    </cfRule>
  </conditionalFormatting>
  <conditionalFormatting sqref="S22">
    <cfRule type="colorScale" priority="10">
      <colorScale>
        <cfvo type="min"/>
        <cfvo type="percentile" val="50"/>
        <cfvo type="max"/>
        <color rgb="FF63BE7B"/>
        <color rgb="FFFFEB84"/>
        <color rgb="FFF8696B"/>
      </colorScale>
    </cfRule>
  </conditionalFormatting>
  <conditionalFormatting sqref="S23">
    <cfRule type="colorScale" priority="9">
      <colorScale>
        <cfvo type="min"/>
        <cfvo type="percentile" val="50"/>
        <cfvo type="max"/>
        <color rgb="FF63BE7B"/>
        <color rgb="FFFFEB84"/>
        <color rgb="FFF8696B"/>
      </colorScale>
    </cfRule>
  </conditionalFormatting>
  <conditionalFormatting sqref="S24">
    <cfRule type="colorScale" priority="8">
      <colorScale>
        <cfvo type="min"/>
        <cfvo type="percentile" val="50"/>
        <cfvo type="max"/>
        <color rgb="FF63BE7B"/>
        <color rgb="FFFFEB84"/>
        <color rgb="FFF8696B"/>
      </colorScale>
    </cfRule>
  </conditionalFormatting>
  <conditionalFormatting sqref="S25">
    <cfRule type="colorScale" priority="7">
      <colorScale>
        <cfvo type="min"/>
        <cfvo type="percentile" val="50"/>
        <cfvo type="max"/>
        <color rgb="FF63BE7B"/>
        <color rgb="FFFFEB84"/>
        <color rgb="FFF8696B"/>
      </colorScale>
    </cfRule>
  </conditionalFormatting>
  <conditionalFormatting sqref="G52:G72">
    <cfRule type="colorScale" priority="5">
      <colorScale>
        <cfvo type="min"/>
        <cfvo type="percentile" val="50"/>
        <cfvo type="max"/>
        <color rgb="FF63BE7B"/>
        <color rgb="FFFFEB84"/>
        <color rgb="FFF8696B"/>
      </colorScale>
    </cfRule>
  </conditionalFormatting>
  <conditionalFormatting sqref="G55:G72">
    <cfRule type="colorScale" priority="4">
      <colorScale>
        <cfvo type="min"/>
        <cfvo type="percentile" val="50"/>
        <cfvo type="max"/>
        <color rgb="FF63BE7B"/>
        <color rgb="FFFFEB84"/>
        <color rgb="FFF8696B"/>
      </colorScale>
    </cfRule>
  </conditionalFormatting>
  <conditionalFormatting sqref="G83:G84">
    <cfRule type="colorScale" priority="2">
      <colorScale>
        <cfvo type="min"/>
        <cfvo type="percentile" val="50"/>
        <cfvo type="max"/>
        <color rgb="FF63BE7B"/>
        <color rgb="FFFFEB84"/>
        <color rgb="FFF8696B"/>
      </colorScale>
    </cfRule>
  </conditionalFormatting>
  <conditionalFormatting sqref="G20:G76">
    <cfRule type="colorScale" priority="1">
      <colorScale>
        <cfvo type="min"/>
        <cfvo type="percentile" val="50"/>
        <cfvo type="max"/>
        <color rgb="FF63BE7B"/>
        <color rgb="FFFFEB84"/>
        <color rgb="FFF8696B"/>
      </colorScale>
    </cfRule>
  </conditionalFormatting>
  <conditionalFormatting sqref="D4:F158">
    <cfRule type="colorScale" priority="47">
      <colorScale>
        <cfvo type="num" val="0.5"/>
        <cfvo type="num" val="0.5"/>
        <cfvo type="max"/>
        <color rgb="FF63BE7B"/>
        <color rgb="FFFFEB84"/>
        <color rgb="FFF8696B"/>
      </colorScale>
    </cfRule>
  </conditionalFormatting>
  <conditionalFormatting sqref="E4:G51 E52:F158 F6:F158">
    <cfRule type="colorScale" priority="48">
      <colorScale>
        <cfvo type="min"/>
        <cfvo type="percentile" val="50"/>
        <cfvo type="max"/>
        <color rgb="FF63BE7B"/>
        <color rgb="FFFFEB84"/>
        <color rgb="FFF8696B"/>
      </colorScale>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488A5-3103-4F21-A0F2-15754D10E5ED}">
  <dimension ref="A1:V43"/>
  <sheetViews>
    <sheetView workbookViewId="0">
      <selection activeCell="B15" sqref="B15"/>
    </sheetView>
  </sheetViews>
  <sheetFormatPr defaultRowHeight="14.4" x14ac:dyDescent="0.3"/>
  <sheetData>
    <row r="1" spans="1:22" x14ac:dyDescent="0.3">
      <c r="A1" s="2" t="s">
        <v>21</v>
      </c>
      <c r="B1" s="2"/>
    </row>
    <row r="3" spans="1:22" x14ac:dyDescent="0.3">
      <c r="A3">
        <v>1</v>
      </c>
      <c r="B3" t="s">
        <v>12</v>
      </c>
    </row>
    <row r="4" spans="1:22" x14ac:dyDescent="0.3">
      <c r="A4">
        <v>2</v>
      </c>
      <c r="B4" t="s">
        <v>28</v>
      </c>
    </row>
    <row r="5" spans="1:22" x14ac:dyDescent="0.3">
      <c r="A5">
        <v>3</v>
      </c>
      <c r="B5" t="s">
        <v>13</v>
      </c>
    </row>
    <row r="6" spans="1:22" x14ac:dyDescent="0.3">
      <c r="A6">
        <v>4</v>
      </c>
      <c r="B6" t="s">
        <v>14</v>
      </c>
    </row>
    <row r="7" spans="1:22" s="4" customFormat="1" x14ac:dyDescent="0.3"/>
    <row r="8" spans="1:22" s="4" customFormat="1" x14ac:dyDescent="0.3">
      <c r="O8" s="4" t="s">
        <v>25</v>
      </c>
    </row>
    <row r="9" spans="1:22" s="4" customFormat="1" x14ac:dyDescent="0.3">
      <c r="O9" s="4" t="s">
        <v>26</v>
      </c>
      <c r="T9" s="2"/>
      <c r="U9" s="2"/>
      <c r="V9" s="2"/>
    </row>
    <row r="10" spans="1:22" s="4" customFormat="1" x14ac:dyDescent="0.3"/>
    <row r="11" spans="1:22" x14ac:dyDescent="0.3">
      <c r="A11">
        <v>5</v>
      </c>
      <c r="B11" t="s">
        <v>29</v>
      </c>
    </row>
    <row r="12" spans="1:22" x14ac:dyDescent="0.3">
      <c r="B12" t="s">
        <v>30</v>
      </c>
    </row>
    <row r="13" spans="1:22" x14ac:dyDescent="0.3">
      <c r="A13">
        <v>6</v>
      </c>
      <c r="B13" t="s">
        <v>31</v>
      </c>
    </row>
    <row r="14" spans="1:22" x14ac:dyDescent="0.3">
      <c r="A14">
        <v>7</v>
      </c>
      <c r="B14" t="s">
        <v>32</v>
      </c>
    </row>
    <row r="40" spans="2:3" x14ac:dyDescent="0.3">
      <c r="B40" t="s">
        <v>22</v>
      </c>
    </row>
    <row r="41" spans="2:3" x14ac:dyDescent="0.3">
      <c r="C41" t="s">
        <v>15</v>
      </c>
    </row>
    <row r="42" spans="2:3" x14ac:dyDescent="0.3">
      <c r="C42" t="s">
        <v>23</v>
      </c>
    </row>
    <row r="43" spans="2:3" x14ac:dyDescent="0.3">
      <c r="C43" t="s">
        <v>24</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B4BDA-5643-4234-B1AA-D3E87CFD02BD}">
  <dimension ref="A1:H63"/>
  <sheetViews>
    <sheetView topLeftCell="A57" workbookViewId="0">
      <selection activeCell="H83" sqref="H83"/>
    </sheetView>
  </sheetViews>
  <sheetFormatPr defaultRowHeight="14.4" x14ac:dyDescent="0.3"/>
  <sheetData>
    <row r="1" spans="1:5" s="4" customFormat="1" ht="18" x14ac:dyDescent="0.35">
      <c r="A1" s="25" t="s">
        <v>27</v>
      </c>
    </row>
    <row r="2" spans="1:5" s="4" customFormat="1" x14ac:dyDescent="0.3"/>
    <row r="4" spans="1:5" x14ac:dyDescent="0.3">
      <c r="E4" t="s">
        <v>16</v>
      </c>
    </row>
    <row r="15" spans="1:5" x14ac:dyDescent="0.3">
      <c r="E15" t="s">
        <v>17</v>
      </c>
    </row>
    <row r="25" spans="5:5" x14ac:dyDescent="0.3">
      <c r="E25" t="s">
        <v>18</v>
      </c>
    </row>
    <row r="53" spans="8:8" x14ac:dyDescent="0.3">
      <c r="H53" t="s">
        <v>19</v>
      </c>
    </row>
    <row r="63" spans="8:8" x14ac:dyDescent="0.3">
      <c r="H63" t="s">
        <v>20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 Hubei</vt:lpstr>
      <vt:lpstr>Hubei Non wuhan</vt:lpstr>
      <vt:lpstr>Non Hubei</vt:lpstr>
      <vt:lpstr>Zhejiang</vt:lpstr>
      <vt:lpstr>Fujian</vt:lpstr>
      <vt:lpstr>China</vt:lpstr>
      <vt:lpstr>Testing new data</vt:lpstr>
      <vt:lpstr>Activate Solver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Nita</dc:creator>
  <cp:lastModifiedBy>Stefan Olsson</cp:lastModifiedBy>
  <dcterms:created xsi:type="dcterms:W3CDTF">2020-02-10T22:45:48Z</dcterms:created>
  <dcterms:modified xsi:type="dcterms:W3CDTF">2020-03-25T10:41:11Z</dcterms:modified>
</cp:coreProperties>
</file>